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5360" windowHeight="5370" tabRatio="815" activeTab="4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2" sheetId="10" r:id="rId5"/>
  </sheets>
  <definedNames>
    <definedName name="_xlnm._FilterDatabase" localSheetId="0" hidden="1">'RR HH'!$A$7:$F$63</definedName>
    <definedName name="_xlnm.Print_Area" localSheetId="3">'ADM Y UTILIDADES'!$A$1:$I$28</definedName>
    <definedName name="_xlnm.Print_Area" localSheetId="1">'INSTR-HERR-VEHICULOS'!$A$4:$N$68</definedName>
    <definedName name="_xlnm.Print_Area" localSheetId="2">LOGISTICA!$A$3:$C$40</definedName>
    <definedName name="_xlnm.Print_Area" localSheetId="4">'RESUMEN REGION 2'!$A$1:$C$14</definedName>
    <definedName name="_xlnm.Print_Area" localSheetId="0">'RR HH'!$A$4:$F$63</definedName>
    <definedName name="_xlnm.Print_Titles" localSheetId="0">'RR HH'!$7:$9</definedName>
  </definedNames>
  <calcPr calcId="145621"/>
</workbook>
</file>

<file path=xl/calcChain.xml><?xml version="1.0" encoding="utf-8"?>
<calcChain xmlns="http://schemas.openxmlformats.org/spreadsheetml/2006/main">
  <c r="C74" i="6" l="1"/>
  <c r="J65" i="5" l="1"/>
  <c r="J64" i="5"/>
  <c r="J63" i="5"/>
  <c r="J62" i="5"/>
  <c r="J59" i="5"/>
  <c r="J58" i="5"/>
  <c r="J57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L54" i="5" l="1"/>
  <c r="L53" i="5"/>
  <c r="L52" i="5"/>
  <c r="L51" i="5"/>
  <c r="N51" i="5" s="1"/>
  <c r="L50" i="5"/>
  <c r="L49" i="5"/>
  <c r="L48" i="5"/>
  <c r="L47" i="5"/>
  <c r="L46" i="5"/>
  <c r="L36" i="5"/>
  <c r="M36" i="5" s="1"/>
  <c r="L37" i="5"/>
  <c r="M37" i="5" s="1"/>
  <c r="L38" i="5"/>
  <c r="M38" i="5" s="1"/>
  <c r="L39" i="5"/>
  <c r="M39" i="5" s="1"/>
  <c r="M46" i="5" l="1"/>
  <c r="N39" i="5"/>
  <c r="M49" i="5"/>
  <c r="M53" i="5"/>
  <c r="N49" i="5"/>
  <c r="M50" i="5"/>
  <c r="M54" i="5"/>
  <c r="N37" i="5"/>
  <c r="M47" i="5"/>
  <c r="M51" i="5"/>
  <c r="N47" i="5"/>
  <c r="N53" i="5"/>
  <c r="N38" i="5"/>
  <c r="M48" i="5"/>
  <c r="M52" i="5"/>
  <c r="N48" i="5"/>
  <c r="N52" i="5"/>
  <c r="N46" i="5"/>
  <c r="N50" i="5"/>
  <c r="N54" i="5"/>
  <c r="N36" i="5"/>
  <c r="L58" i="5" l="1"/>
  <c r="M58" i="5" s="1"/>
  <c r="C21" i="4"/>
  <c r="C23" i="9" s="1"/>
  <c r="D23" i="9" s="1"/>
  <c r="E23" i="9" s="1"/>
  <c r="F23" i="9" s="1"/>
  <c r="G23" i="9" s="1"/>
  <c r="H23" i="9" s="1"/>
  <c r="I23" i="9" s="1"/>
  <c r="E8" i="6"/>
  <c r="C39" i="4"/>
  <c r="C24" i="9" s="1"/>
  <c r="D24" i="9" s="1"/>
  <c r="E24" i="9" s="1"/>
  <c r="F24" i="9" s="1"/>
  <c r="G24" i="9" s="1"/>
  <c r="H24" i="9" s="1"/>
  <c r="I24" i="9" s="1"/>
  <c r="L11" i="5"/>
  <c r="L12" i="5"/>
  <c r="N12" i="5" s="1"/>
  <c r="L13" i="5"/>
  <c r="L14" i="5"/>
  <c r="N14" i="5" s="1"/>
  <c r="L15" i="5"/>
  <c r="M15" i="5" s="1"/>
  <c r="L16" i="5"/>
  <c r="M16" i="5" s="1"/>
  <c r="L17" i="5"/>
  <c r="M17" i="5" s="1"/>
  <c r="L18" i="5"/>
  <c r="M18" i="5" s="1"/>
  <c r="L19" i="5"/>
  <c r="M19" i="5" s="1"/>
  <c r="L20" i="5"/>
  <c r="M20" i="5" s="1"/>
  <c r="L21" i="5"/>
  <c r="M21" i="5" s="1"/>
  <c r="L22" i="5"/>
  <c r="M22" i="5" s="1"/>
  <c r="L23" i="5"/>
  <c r="L24" i="5"/>
  <c r="M24" i="5" s="1"/>
  <c r="L25" i="5"/>
  <c r="N25" i="5" s="1"/>
  <c r="L26" i="5"/>
  <c r="M26" i="5" s="1"/>
  <c r="L27" i="5"/>
  <c r="M27" i="5" s="1"/>
  <c r="L28" i="5"/>
  <c r="M28" i="5" s="1"/>
  <c r="L29" i="5"/>
  <c r="L30" i="5"/>
  <c r="M30" i="5" s="1"/>
  <c r="L31" i="5"/>
  <c r="M31" i="5" s="1"/>
  <c r="L32" i="5"/>
  <c r="M32" i="5" s="1"/>
  <c r="L33" i="5"/>
  <c r="N33" i="5" s="1"/>
  <c r="L34" i="5"/>
  <c r="M34" i="5" s="1"/>
  <c r="L35" i="5"/>
  <c r="L42" i="5"/>
  <c r="L43" i="5"/>
  <c r="M43" i="5" s="1"/>
  <c r="L44" i="5"/>
  <c r="M44" i="5" s="1"/>
  <c r="L45" i="5"/>
  <c r="L57" i="5"/>
  <c r="M57" i="5" s="1"/>
  <c r="L59" i="5"/>
  <c r="L62" i="5"/>
  <c r="L63" i="5"/>
  <c r="M63" i="5" s="1"/>
  <c r="L64" i="5"/>
  <c r="L65" i="5"/>
  <c r="N11" i="5"/>
  <c r="N45" i="5"/>
  <c r="N30" i="5" l="1"/>
  <c r="N28" i="5"/>
  <c r="N44" i="5"/>
  <c r="N43" i="5"/>
  <c r="N32" i="5"/>
  <c r="N63" i="5"/>
  <c r="N58" i="5"/>
  <c r="N31" i="5"/>
  <c r="N24" i="5"/>
  <c r="M65" i="5"/>
  <c r="M35" i="5"/>
  <c r="N35" i="5"/>
  <c r="M11" i="5"/>
  <c r="M64" i="5"/>
  <c r="M14" i="5"/>
  <c r="N59" i="5"/>
  <c r="M59" i="5"/>
  <c r="N23" i="5"/>
  <c r="M33" i="5"/>
  <c r="M29" i="5"/>
  <c r="M25" i="5"/>
  <c r="M13" i="5"/>
  <c r="N65" i="5"/>
  <c r="N27" i="5"/>
  <c r="N15" i="5"/>
  <c r="M62" i="5"/>
  <c r="M45" i="5"/>
  <c r="M42" i="5"/>
  <c r="M12" i="5"/>
  <c r="M23" i="5"/>
  <c r="E51" i="6"/>
  <c r="F51" i="6" s="1"/>
  <c r="E53" i="6"/>
  <c r="F53" i="6" s="1"/>
  <c r="E50" i="6"/>
  <c r="F50" i="6" s="1"/>
  <c r="E52" i="6"/>
  <c r="F52" i="6" s="1"/>
  <c r="E25" i="6"/>
  <c r="F25" i="6" s="1"/>
  <c r="E24" i="6"/>
  <c r="F24" i="6" s="1"/>
  <c r="E34" i="6"/>
  <c r="F34" i="6" s="1"/>
  <c r="E33" i="6"/>
  <c r="F33" i="6" s="1"/>
  <c r="E10" i="6"/>
  <c r="F10" i="6" s="1"/>
  <c r="E16" i="6"/>
  <c r="F16" i="6" s="1"/>
  <c r="E23" i="6"/>
  <c r="F23" i="6" s="1"/>
  <c r="E29" i="6"/>
  <c r="F29" i="6" s="1"/>
  <c r="E36" i="6"/>
  <c r="F36" i="6" s="1"/>
  <c r="E42" i="6"/>
  <c r="F42" i="6" s="1"/>
  <c r="E55" i="6"/>
  <c r="F55" i="6" s="1"/>
  <c r="E21" i="6"/>
  <c r="F21" i="6" s="1"/>
  <c r="E41" i="6"/>
  <c r="F41" i="6" s="1"/>
  <c r="E49" i="6"/>
  <c r="F49" i="6" s="1"/>
  <c r="E18" i="6"/>
  <c r="F18" i="6" s="1"/>
  <c r="E26" i="6"/>
  <c r="F26" i="6" s="1"/>
  <c r="E32" i="6"/>
  <c r="F32" i="6" s="1"/>
  <c r="E13" i="6"/>
  <c r="F13" i="6" s="1"/>
  <c r="E56" i="6"/>
  <c r="F56" i="6" s="1"/>
  <c r="E39" i="6"/>
  <c r="F39" i="6" s="1"/>
  <c r="E44" i="6"/>
  <c r="F44" i="6" s="1"/>
  <c r="E15" i="6"/>
  <c r="F15" i="6" s="1"/>
  <c r="E60" i="6"/>
  <c r="F60" i="6" s="1"/>
  <c r="N18" i="5"/>
  <c r="N62" i="5"/>
  <c r="N13" i="5"/>
  <c r="N19" i="5"/>
  <c r="N16" i="5"/>
  <c r="N21" i="5"/>
  <c r="N64" i="5"/>
  <c r="N57" i="5"/>
  <c r="N34" i="5"/>
  <c r="N26" i="5"/>
  <c r="N20" i="5"/>
  <c r="N42" i="5"/>
  <c r="N29" i="5"/>
  <c r="N22" i="5"/>
  <c r="N17" i="5"/>
  <c r="E43" i="6"/>
  <c r="F43" i="6" s="1"/>
  <c r="E38" i="6"/>
  <c r="F38" i="6" s="1"/>
  <c r="E58" i="6"/>
  <c r="F58" i="6" s="1"/>
  <c r="E27" i="6"/>
  <c r="F27" i="6" s="1"/>
  <c r="E20" i="6"/>
  <c r="F20" i="6" s="1"/>
  <c r="E17" i="6"/>
  <c r="F17" i="6" s="1"/>
  <c r="E12" i="6"/>
  <c r="F12" i="6" s="1"/>
  <c r="E30" i="6"/>
  <c r="F30" i="6" s="1"/>
  <c r="E45" i="6"/>
  <c r="E40" i="6"/>
  <c r="F40" i="6" s="1"/>
  <c r="E37" i="6"/>
  <c r="F37" i="6" s="1"/>
  <c r="E31" i="6"/>
  <c r="F31" i="6" s="1"/>
  <c r="E22" i="6"/>
  <c r="F22" i="6" s="1"/>
  <c r="E19" i="6"/>
  <c r="F19" i="6" s="1"/>
  <c r="E14" i="6"/>
  <c r="F14" i="6" s="1"/>
  <c r="E11" i="6"/>
  <c r="F11" i="6" s="1"/>
  <c r="E54" i="6"/>
  <c r="F54" i="6" s="1"/>
  <c r="M67" i="5" l="1"/>
  <c r="C17" i="9" s="1"/>
  <c r="D17" i="9" s="1"/>
  <c r="E17" i="9" s="1"/>
  <c r="F17" i="9" s="1"/>
  <c r="G17" i="9" s="1"/>
  <c r="H17" i="9" s="1"/>
  <c r="I17" i="9" s="1"/>
  <c r="F45" i="6"/>
  <c r="C11" i="9" s="1"/>
  <c r="D11" i="9" s="1"/>
  <c r="E11" i="9" s="1"/>
  <c r="F11" i="9" s="1"/>
  <c r="G11" i="9" s="1"/>
  <c r="H11" i="9" s="1"/>
  <c r="I11" i="9" s="1"/>
  <c r="F61" i="6"/>
  <c r="N67" i="5"/>
  <c r="C18" i="9" s="1"/>
  <c r="D18" i="9" s="1"/>
  <c r="E18" i="9" s="1"/>
  <c r="F18" i="9" s="1"/>
  <c r="G18" i="9" s="1"/>
  <c r="H18" i="9" s="1"/>
  <c r="I18" i="9" s="1"/>
  <c r="C12" i="9"/>
  <c r="D12" i="9" s="1"/>
  <c r="E12" i="9" s="1"/>
  <c r="F12" i="9" s="1"/>
  <c r="G12" i="9" s="1"/>
  <c r="H12" i="9" s="1"/>
  <c r="I12" i="9" s="1"/>
  <c r="C8" i="10" l="1"/>
  <c r="C9" i="10"/>
  <c r="C10" i="10" l="1"/>
</calcChain>
</file>

<file path=xl/sharedStrings.xml><?xml version="1.0" encoding="utf-8"?>
<sst xmlns="http://schemas.openxmlformats.org/spreadsheetml/2006/main" count="347" uniqueCount="169">
  <si>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</si>
  <si>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</si>
  <si>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</si>
  <si>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</si>
  <si>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</si>
  <si>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</si>
  <si>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</si>
  <si>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</si>
  <si>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</si>
  <si>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</si>
  <si>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</si>
  <si>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</si>
  <si>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</si>
  <si>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</si>
  <si>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</si>
  <si>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</si>
  <si>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</si>
  <si>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</si>
  <si>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</si>
  <si>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</si>
  <si>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</si>
  <si>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</si>
  <si>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</si>
  <si>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</si>
  <si>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</si>
  <si>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</si>
  <si>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Responsable de Gestión de Calidad</t>
  </si>
  <si>
    <t>Técnicos de Mantenimiento de PEX 1</t>
  </si>
  <si>
    <t>Técnicos de Mantenimiento de PEX 2</t>
  </si>
  <si>
    <t>Técnicos de Mantenimiento de PEX 3</t>
  </si>
  <si>
    <t>Técnicos de Mantenimiento de PEX 4</t>
  </si>
  <si>
    <t>Técnicos de Mantenimiento de PEX 5</t>
  </si>
  <si>
    <t>Técnicos de Mantenimiento de PEX 6</t>
  </si>
  <si>
    <t>Técnicos de Mantenimiento de PEX 7</t>
  </si>
  <si>
    <t>Responsable Regional de Provisiones y Fallas</t>
  </si>
  <si>
    <t>Gestor de Provisiones</t>
  </si>
  <si>
    <t>Gestor de Fallas</t>
  </si>
  <si>
    <t>Técnico MDF</t>
  </si>
  <si>
    <t>Técnico de Planta Externa 1</t>
  </si>
  <si>
    <t>Técnico de Planta Externa e IP 1</t>
  </si>
  <si>
    <t>Técnico de Planta Externa 2</t>
  </si>
  <si>
    <t>Técnico de Planta Externa e IP 2</t>
  </si>
  <si>
    <t>Técnico de Planta Externa 3</t>
  </si>
  <si>
    <t>Técnico de Planta Externa e IP 3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</si>
  <si>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</si>
  <si>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</si>
  <si>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</si>
  <si>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</si>
  <si>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</si>
  <si>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</si>
  <si>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</si>
  <si>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</si>
  <si>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</si>
  <si>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</si>
  <si>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</si>
  <si>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</si>
  <si>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</si>
  <si>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</si>
  <si>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</si>
  <si>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</si>
  <si>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</si>
  <si>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</si>
  <si>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</si>
  <si>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</si>
  <si>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</si>
  <si>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</si>
  <si>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</si>
  <si>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</si>
  <si>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</si>
  <si>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</si>
  <si>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</si>
  <si>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</si>
  <si>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</si>
  <si>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</si>
  <si>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GASTOS ADMINISTRATIVOS U OPERATIVOS ASOCIADOS A CADA CONCEPTO</t>
  </si>
  <si>
    <t>CANON MENSUAL TOTAL POR MANO DE OBRA</t>
  </si>
  <si>
    <t>Licencia Autocad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</si>
  <si>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</si>
  <si>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</si>
  <si>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</si>
  <si>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</si>
  <si>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</si>
  <si>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Sucre</t>
  </si>
  <si>
    <t>SCR</t>
  </si>
  <si>
    <t>Ponchadora Siemens</t>
  </si>
  <si>
    <t>Alicates Crimping RJs y BNCs</t>
  </si>
  <si>
    <t>Escalera para interiores</t>
  </si>
  <si>
    <t>Llave Cresent, martillo, linterna, flexómetro, juego de llaves mixtas y sierra mecánica con dos repuestos</t>
  </si>
  <si>
    <t>Trafico Telefónico Celular grupos de técnicos para clientes Masivos y PyMES</t>
  </si>
  <si>
    <t>Trafico Telefónico Celular grupos de técnicos para cliente corporativo</t>
  </si>
  <si>
    <t>Ponchadora Pouyet - Krone</t>
  </si>
  <si>
    <t>Ponchadora krone</t>
  </si>
  <si>
    <t xml:space="preserve">Maletín </t>
  </si>
  <si>
    <t>Camargo</t>
  </si>
  <si>
    <t>Monteagudo</t>
  </si>
  <si>
    <t>CMG</t>
  </si>
  <si>
    <t>MTG</t>
  </si>
  <si>
    <t>CHUQUISACA</t>
  </si>
  <si>
    <t>Trafico Telefónico Celular de técnicos</t>
  </si>
  <si>
    <t>Alquiler de vehículo</t>
  </si>
  <si>
    <t>Actualizacion de planos</t>
  </si>
  <si>
    <t>Estación de soldar completo para electrónica</t>
  </si>
  <si>
    <t>DEPARTAMENTO</t>
  </si>
  <si>
    <t>Responsable Departamental</t>
  </si>
  <si>
    <t>Total Chuquisaca</t>
  </si>
  <si>
    <t>Total Sucre</t>
  </si>
  <si>
    <t>Cochabamba</t>
  </si>
  <si>
    <t>Total Cochabamba</t>
  </si>
  <si>
    <t>COCHABAMBA</t>
  </si>
  <si>
    <t>CBB</t>
  </si>
  <si>
    <t>TOTAL REGION 2</t>
  </si>
  <si>
    <t>REGION 2</t>
  </si>
  <si>
    <t>Trafico Telefónico Celular grupos de técnicos Mantenimiento PEX</t>
  </si>
  <si>
    <t>Descripción</t>
  </si>
  <si>
    <t>% del sueldo</t>
  </si>
  <si>
    <t>Caja de Salud</t>
  </si>
  <si>
    <t>Total:</t>
  </si>
  <si>
    <t>PRECIOS 1   -   REGION 2</t>
  </si>
  <si>
    <t>Técnico de Planta Externa e IP</t>
  </si>
  <si>
    <t>Villa Tunari</t>
  </si>
  <si>
    <t>SUELDO 
(SIN IVA)</t>
  </si>
  <si>
    <t>VALOR 
(SIN IVA)</t>
  </si>
  <si>
    <t>TOTAL Bs. (SIN IVA) 
POR MES</t>
  </si>
  <si>
    <t>COSTO EN Bs.
(SIN IVA)</t>
  </si>
  <si>
    <t>PRECIO
(CON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</si>
  <si>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</si>
  <si>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Técnicos de Mantenimiento de PEX IP</t>
  </si>
  <si>
    <t>Tijera para KEVLAR</t>
  </si>
  <si>
    <t>Pelador de cable (Arado)</t>
  </si>
  <si>
    <t>Una bobina de lanzamiento de un KM de longitud</t>
  </si>
  <si>
    <t>Detectores de trafico</t>
  </si>
  <si>
    <t>Generador eléctrico</t>
  </si>
  <si>
    <t xml:space="preserve">Microscopio Óptico </t>
  </si>
  <si>
    <t xml:space="preserve">OTDR doble ventana (1310/1550 nm) </t>
  </si>
  <si>
    <t>VTN</t>
  </si>
  <si>
    <t>Técnicos de Mantenimiento de PEX  Especialista FO</t>
  </si>
  <si>
    <t>Técnicos de Mantenimiento de PEX 8  Especialista FO</t>
  </si>
  <si>
    <t>Técnico de PEX Corporativo 3 FO</t>
  </si>
  <si>
    <t>Técnicos Clientes Corporativos 3 FTTx</t>
  </si>
  <si>
    <t>Técnico de Planta Externa 4 FO</t>
  </si>
  <si>
    <t>Técnico de Planta Externa 5 FO</t>
  </si>
  <si>
    <t>Técnico de Planta Externa e IP 4 FTTx</t>
  </si>
  <si>
    <t>Técnico de Planta Externa e IP 5 FTTx</t>
  </si>
  <si>
    <t>Técnico de Planta Externa 2 FO</t>
  </si>
  <si>
    <t>Técnicos Clientes Corporativos 2 FTTx</t>
  </si>
  <si>
    <t>Técnico de Planta Externa 1 FO</t>
  </si>
  <si>
    <t>Técnico de Planta Externa e IP 1 FTTx</t>
  </si>
  <si>
    <t>Ponchadora Huawei</t>
  </si>
  <si>
    <t>Tester con pinza amperimetrica</t>
  </si>
  <si>
    <t>Odómetro de cuatro dígitos</t>
  </si>
  <si>
    <t>Stripper MILLER</t>
  </si>
  <si>
    <t>Técnico de Planta Externa 6 FO</t>
  </si>
  <si>
    <t>Técnico de Planta Externa e IP 6 FTTx</t>
  </si>
  <si>
    <t>Técnico de Planta Externa 3 FO</t>
  </si>
  <si>
    <t>Técnico de Planta Externa e IP 2 FTTx</t>
  </si>
  <si>
    <t>Técnico de Planta Externa e IP 3 FTTx</t>
  </si>
  <si>
    <t>Auto Tipo Vagoneta modelo mayor o igual a 2014 (Grupos Corporativos)</t>
  </si>
  <si>
    <t>Minibús de capacidad min 0,5 Toneladas modelo mayor o igual a 2014 (Grupo de Planta Externa)</t>
  </si>
  <si>
    <t>Técnico de PEX Corporativo 1 FO</t>
  </si>
  <si>
    <t>Técnicos Clientes Corporativos 1 FTTx</t>
  </si>
  <si>
    <t>Técnico de PEX Corporativo 2 FO</t>
  </si>
  <si>
    <t>Cortador de tubo holgado</t>
  </si>
  <si>
    <t>Seguidor de tonos con testeador de redes (Datos y xDSL)</t>
  </si>
  <si>
    <t>Computador portátil, i3 o superior</t>
  </si>
  <si>
    <t>Fuente de láser EXFO FLS 300 o superior</t>
  </si>
  <si>
    <t>Medidor de potencia óptica EXFO FPM 300 o superior</t>
  </si>
  <si>
    <t>Cortadora Fujikura CT-30 o superior</t>
  </si>
  <si>
    <t>Auto Tipo Vagoneta modelo mayor o igual a 2014 (Grupos Masivos y PyMES)</t>
  </si>
  <si>
    <t>Fusionadora Fujikura FSM 50S o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</si>
</sst>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sz val="8"/>
      <color indexed="21"/>
      <name val="MS Sans Serif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9"/>
      <color indexed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5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191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1" xfId="0" applyFont="1" applyBorder="1" applyAlignment="1">
      <alignment horizontal="center" vertical="justify"/>
    </xf>
    <xf numFmtId="3" fontId="18" fillId="0" borderId="1" xfId="0" applyNumberFormat="1" applyFont="1" applyBorder="1" applyAlignment="1">
      <alignment horizontal="center" vertical="justify"/>
    </xf>
    <xf numFmtId="0" fontId="18" fillId="0" borderId="2" xfId="0" applyFont="1" applyBorder="1" applyAlignment="1">
      <alignment horizontal="center" vertical="justify"/>
    </xf>
    <xf numFmtId="3" fontId="18" fillId="0" borderId="2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4" fontId="18" fillId="2" borderId="1" xfId="0" applyNumberFormat="1" applyFont="1" applyFill="1" applyBorder="1" applyAlignment="1">
      <alignment vertical="justify"/>
    </xf>
    <xf numFmtId="4" fontId="18" fillId="2" borderId="2" xfId="0" applyNumberFormat="1" applyFont="1" applyFill="1" applyBorder="1" applyAlignment="1">
      <alignment vertical="justify"/>
    </xf>
    <xf numFmtId="4" fontId="18" fillId="2" borderId="9" xfId="0" applyNumberFormat="1" applyFont="1" applyFill="1" applyBorder="1" applyAlignment="1">
      <alignment vertical="justify"/>
    </xf>
    <xf numFmtId="0" fontId="18" fillId="0" borderId="17" xfId="0" applyFont="1" applyBorder="1" applyAlignment="1">
      <alignment horizontal="center" vertical="justify"/>
    </xf>
    <xf numFmtId="4" fontId="18" fillId="0" borderId="17" xfId="0" applyNumberFormat="1" applyFont="1" applyFill="1" applyBorder="1" applyAlignment="1">
      <alignment vertical="justify"/>
    </xf>
    <xf numFmtId="3" fontId="18" fillId="0" borderId="17" xfId="0" applyNumberFormat="1" applyFont="1" applyBorder="1" applyAlignment="1">
      <alignment horizontal="center" vertical="justify"/>
    </xf>
    <xf numFmtId="4" fontId="0" fillId="3" borderId="8" xfId="0" applyNumberForma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10" fontId="3" fillId="3" borderId="1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4" fontId="3" fillId="3" borderId="1" xfId="0" applyNumberFormat="1" applyFont="1" applyFill="1" applyBorder="1" applyAlignment="1">
      <alignment horizontal="righ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19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3" fontId="18" fillId="0" borderId="5" xfId="0" applyNumberFormat="1" applyFont="1" applyBorder="1" applyAlignment="1">
      <alignment horizontal="center" vertical="justify"/>
    </xf>
    <xf numFmtId="3" fontId="18" fillId="0" borderId="8" xfId="0" applyNumberFormat="1" applyFont="1" applyBorder="1" applyAlignment="1">
      <alignment horizontal="center" vertical="justify"/>
    </xf>
    <xf numFmtId="3" fontId="18" fillId="0" borderId="23" xfId="0" applyNumberFormat="1" applyFont="1" applyBorder="1" applyAlignment="1">
      <alignment horizontal="center" vertical="justify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3" fontId="18" fillId="0" borderId="1" xfId="0" applyNumberFormat="1" applyFont="1" applyFill="1" applyBorder="1" applyAlignment="1">
      <alignment horizontal="center" vertical="justify"/>
    </xf>
    <xf numFmtId="9" fontId="11" fillId="0" borderId="26" xfId="0" applyNumberFormat="1" applyFont="1" applyBorder="1" applyAlignment="1">
      <alignment horizontal="center" vertical="justify"/>
    </xf>
    <xf numFmtId="9" fontId="11" fillId="0" borderId="27" xfId="0" applyNumberFormat="1" applyFont="1" applyBorder="1" applyAlignment="1">
      <alignment horizontal="center" vertical="justify"/>
    </xf>
    <xf numFmtId="9" fontId="18" fillId="0" borderId="28" xfId="0" applyNumberFormat="1" applyFont="1" applyBorder="1" applyAlignment="1">
      <alignment horizontal="center" vertical="justify"/>
    </xf>
    <xf numFmtId="9" fontId="18" fillId="0" borderId="26" xfId="0" applyNumberFormat="1" applyFont="1" applyBorder="1" applyAlignment="1">
      <alignment horizontal="center" vertical="justify"/>
    </xf>
    <xf numFmtId="164" fontId="11" fillId="0" borderId="3" xfId="2" applyFont="1" applyBorder="1" applyAlignment="1">
      <alignment horizontal="right" vertical="justify"/>
    </xf>
    <xf numFmtId="164" fontId="11" fillId="0" borderId="29" xfId="2" applyFont="1" applyBorder="1" applyAlignment="1">
      <alignment horizontal="right" vertical="justify"/>
    </xf>
    <xf numFmtId="164" fontId="18" fillId="0" borderId="3" xfId="2" applyFont="1" applyBorder="1" applyAlignment="1">
      <alignment horizontal="right" vertical="justify"/>
    </xf>
    <xf numFmtId="0" fontId="4" fillId="0" borderId="2" xfId="0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5" fillId="0" borderId="29" xfId="0" applyFont="1" applyBorder="1" applyAlignment="1">
      <alignment vertical="top"/>
    </xf>
    <xf numFmtId="0" fontId="5" fillId="0" borderId="17" xfId="0" applyFont="1" applyFill="1" applyBorder="1" applyAlignment="1">
      <alignment vertical="top"/>
    </xf>
    <xf numFmtId="4" fontId="5" fillId="0" borderId="23" xfId="0" applyNumberFormat="1" applyFont="1" applyFill="1" applyBorder="1" applyAlignment="1">
      <alignment vertical="top"/>
    </xf>
    <xf numFmtId="0" fontId="13" fillId="0" borderId="32" xfId="0" applyFont="1" applyBorder="1" applyAlignment="1">
      <alignment horizontal="center" vertical="justify"/>
    </xf>
    <xf numFmtId="0" fontId="13" fillId="0" borderId="33" xfId="0" applyFont="1" applyBorder="1" applyAlignment="1">
      <alignment horizontal="center" vertical="justify"/>
    </xf>
    <xf numFmtId="0" fontId="13" fillId="0" borderId="34" xfId="0" applyFont="1" applyBorder="1" applyAlignment="1">
      <alignment horizontal="center" vertical="justify"/>
    </xf>
    <xf numFmtId="3" fontId="18" fillId="0" borderId="37" xfId="0" applyNumberFormat="1" applyFont="1" applyBorder="1" applyAlignment="1">
      <alignment horizontal="center" vertical="justify"/>
    </xf>
    <xf numFmtId="3" fontId="18" fillId="0" borderId="38" xfId="0" applyNumberFormat="1" applyFont="1" applyBorder="1" applyAlignment="1">
      <alignment horizontal="center" vertical="justify"/>
    </xf>
    <xf numFmtId="3" fontId="18" fillId="0" borderId="39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3" fontId="18" fillId="0" borderId="5" xfId="0" applyNumberFormat="1" applyFont="1" applyFill="1" applyBorder="1" applyAlignment="1">
      <alignment horizontal="center" vertical="justify"/>
    </xf>
    <xf numFmtId="0" fontId="18" fillId="0" borderId="3" xfId="0" applyFont="1" applyBorder="1" applyAlignment="1">
      <alignment vertical="justify"/>
    </xf>
    <xf numFmtId="0" fontId="18" fillId="0" borderId="29" xfId="0" applyFont="1" applyBorder="1" applyAlignment="1">
      <alignment vertical="justify"/>
    </xf>
    <xf numFmtId="0" fontId="22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4" fillId="0" borderId="2" xfId="0" applyNumberFormat="1" applyFont="1" applyBorder="1"/>
    <xf numFmtId="0" fontId="23" fillId="4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0" fontId="1" fillId="0" borderId="2" xfId="5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6" borderId="2" xfId="5" applyNumberFormat="1" applyFont="1" applyFill="1" applyBorder="1"/>
    <xf numFmtId="0" fontId="4" fillId="0" borderId="0" xfId="0" applyFont="1" applyAlignment="1">
      <alignment horizontal="right"/>
    </xf>
    <xf numFmtId="164" fontId="2" fillId="0" borderId="1" xfId="2" applyFont="1" applyFill="1" applyBorder="1" applyAlignment="1">
      <alignment horizontal="right" vertical="top" wrapText="1"/>
    </xf>
    <xf numFmtId="0" fontId="2" fillId="7" borderId="1" xfId="0" applyFont="1" applyFill="1" applyBorder="1" applyAlignment="1">
      <alignment horizontal="left" vertical="justify" wrapText="1"/>
    </xf>
    <xf numFmtId="164" fontId="2" fillId="7" borderId="1" xfId="2" applyFont="1" applyFill="1" applyBorder="1" applyAlignment="1">
      <alignment horizontal="right" vertical="top" wrapText="1"/>
    </xf>
    <xf numFmtId="164" fontId="2" fillId="7" borderId="5" xfId="2" applyFont="1" applyFill="1" applyBorder="1" applyAlignment="1">
      <alignment horizontal="right" vertical="top" wrapText="1"/>
    </xf>
    <xf numFmtId="0" fontId="5" fillId="0" borderId="0" xfId="0" applyFont="1"/>
    <xf numFmtId="164" fontId="0" fillId="0" borderId="8" xfId="2" applyFont="1" applyBorder="1"/>
    <xf numFmtId="164" fontId="0" fillId="0" borderId="23" xfId="2" applyFont="1" applyBorder="1"/>
    <xf numFmtId="0" fontId="26" fillId="0" borderId="34" xfId="0" applyFont="1" applyBorder="1" applyAlignment="1">
      <alignment horizontal="center" vertical="justify"/>
    </xf>
    <xf numFmtId="0" fontId="5" fillId="0" borderId="0" xfId="0" applyFont="1" applyAlignment="1">
      <alignment wrapText="1"/>
    </xf>
    <xf numFmtId="0" fontId="11" fillId="0" borderId="4" xfId="0" applyFont="1" applyBorder="1" applyAlignment="1">
      <alignment horizontal="center" vertical="justify"/>
    </xf>
    <xf numFmtId="0" fontId="11" fillId="0" borderId="3" xfId="0" applyFont="1" applyBorder="1" applyAlignment="1">
      <alignment horizontal="center" vertical="justify"/>
    </xf>
    <xf numFmtId="0" fontId="11" fillId="0" borderId="29" xfId="0" applyFont="1" applyBorder="1" applyAlignment="1">
      <alignment horizontal="center" vertical="justify"/>
    </xf>
    <xf numFmtId="164" fontId="0" fillId="0" borderId="5" xfId="2" applyFont="1" applyBorder="1"/>
    <xf numFmtId="0" fontId="18" fillId="0" borderId="3" xfId="0" applyFont="1" applyBorder="1" applyAlignment="1">
      <alignment horizontal="center" vertical="justify"/>
    </xf>
    <xf numFmtId="0" fontId="18" fillId="0" borderId="4" xfId="0" applyFont="1" applyBorder="1" applyAlignment="1">
      <alignment horizontal="center" vertical="justify"/>
    </xf>
    <xf numFmtId="164" fontId="11" fillId="0" borderId="4" xfId="2" applyFont="1" applyBorder="1" applyAlignment="1">
      <alignment horizontal="right" vertical="justify"/>
    </xf>
    <xf numFmtId="164" fontId="18" fillId="0" borderId="4" xfId="2" applyFont="1" applyBorder="1" applyAlignment="1">
      <alignment horizontal="right" vertical="justify"/>
    </xf>
    <xf numFmtId="164" fontId="12" fillId="0" borderId="29" xfId="2" applyFont="1" applyFill="1" applyBorder="1" applyAlignment="1">
      <alignment horizontal="center" vertical="justify"/>
    </xf>
    <xf numFmtId="164" fontId="12" fillId="0" borderId="23" xfId="2" applyFont="1" applyFill="1" applyBorder="1" applyAlignment="1">
      <alignment horizontal="center" vertical="justify"/>
    </xf>
    <xf numFmtId="3" fontId="3" fillId="8" borderId="16" xfId="0" applyNumberFormat="1" applyFont="1" applyFill="1" applyBorder="1" applyAlignment="1">
      <alignment horizontal="center" vertical="center" wrapText="1"/>
    </xf>
    <xf numFmtId="0" fontId="13" fillId="8" borderId="30" xfId="0" applyFont="1" applyFill="1" applyBorder="1"/>
    <xf numFmtId="0" fontId="15" fillId="8" borderId="40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 wrapText="1"/>
    </xf>
    <xf numFmtId="0" fontId="15" fillId="8" borderId="20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/>
    </xf>
    <xf numFmtId="0" fontId="15" fillId="8" borderId="35" xfId="0" applyFont="1" applyFill="1" applyBorder="1" applyAlignment="1">
      <alignment horizontal="center"/>
    </xf>
    <xf numFmtId="0" fontId="15" fillId="8" borderId="10" xfId="0" applyFont="1" applyFill="1" applyBorder="1" applyAlignment="1">
      <alignment horizontal="center"/>
    </xf>
    <xf numFmtId="0" fontId="16" fillId="8" borderId="31" xfId="0" applyFont="1" applyFill="1" applyBorder="1"/>
    <xf numFmtId="0" fontId="15" fillId="8" borderId="41" xfId="0" applyFont="1" applyFill="1" applyBorder="1" applyAlignment="1">
      <alignment horizontal="center"/>
    </xf>
    <xf numFmtId="0" fontId="15" fillId="8" borderId="13" xfId="0" applyFont="1" applyFill="1" applyBorder="1" applyAlignment="1">
      <alignment horizontal="center"/>
    </xf>
    <xf numFmtId="0" fontId="27" fillId="8" borderId="14" xfId="0" applyFont="1" applyFill="1" applyBorder="1" applyAlignment="1">
      <alignment horizontal="center"/>
    </xf>
    <xf numFmtId="0" fontId="15" fillId="8" borderId="21" xfId="0" applyFont="1" applyFill="1" applyBorder="1" applyAlignment="1">
      <alignment horizontal="center"/>
    </xf>
    <xf numFmtId="0" fontId="15" fillId="8" borderId="14" xfId="0" applyFont="1" applyFill="1" applyBorder="1" applyAlignment="1">
      <alignment horizontal="center"/>
    </xf>
    <xf numFmtId="0" fontId="15" fillId="8" borderId="36" xfId="0" applyFont="1" applyFill="1" applyBorder="1" applyAlignment="1">
      <alignment horizontal="center"/>
    </xf>
    <xf numFmtId="0" fontId="15" fillId="8" borderId="15" xfId="0" applyFont="1" applyFill="1" applyBorder="1" applyAlignment="1">
      <alignment horizontal="center"/>
    </xf>
    <xf numFmtId="164" fontId="11" fillId="0" borderId="5" xfId="2" applyFont="1" applyBorder="1" applyAlignment="1">
      <alignment horizontal="right" vertical="justify"/>
    </xf>
    <xf numFmtId="0" fontId="26" fillId="0" borderId="32" xfId="0" applyFont="1" applyBorder="1" applyAlignment="1">
      <alignment horizontal="center" vertical="justify"/>
    </xf>
    <xf numFmtId="0" fontId="16" fillId="0" borderId="44" xfId="0" applyFont="1" applyFill="1" applyBorder="1" applyAlignment="1">
      <alignment horizontal="center"/>
    </xf>
    <xf numFmtId="0" fontId="15" fillId="0" borderId="45" xfId="0" applyFont="1" applyFill="1" applyBorder="1" applyAlignment="1">
      <alignment horizontal="center" vertical="justify"/>
    </xf>
    <xf numFmtId="0" fontId="15" fillId="0" borderId="45" xfId="0" applyFont="1" applyFill="1" applyBorder="1" applyAlignment="1">
      <alignment horizontal="center"/>
    </xf>
    <xf numFmtId="0" fontId="17" fillId="0" borderId="45" xfId="0" applyFont="1" applyFill="1" applyBorder="1"/>
    <xf numFmtId="0" fontId="10" fillId="0" borderId="45" xfId="0" applyFont="1" applyFill="1" applyBorder="1"/>
    <xf numFmtId="0" fontId="12" fillId="0" borderId="45" xfId="0" applyFont="1" applyFill="1" applyBorder="1" applyAlignment="1">
      <alignment horizontal="center"/>
    </xf>
    <xf numFmtId="0" fontId="0" fillId="0" borderId="47" xfId="0" applyBorder="1"/>
    <xf numFmtId="164" fontId="12" fillId="0" borderId="45" xfId="2" applyFont="1" applyFill="1" applyBorder="1" applyAlignment="1">
      <alignment horizontal="center"/>
    </xf>
    <xf numFmtId="164" fontId="0" fillId="0" borderId="47" xfId="2" applyFont="1" applyBorder="1"/>
    <xf numFmtId="0" fontId="4" fillId="0" borderId="44" xfId="0" applyFont="1" applyFill="1" applyBorder="1" applyAlignment="1">
      <alignment horizontal="center"/>
    </xf>
    <xf numFmtId="0" fontId="20" fillId="0" borderId="45" xfId="0" applyFont="1" applyFill="1" applyBorder="1" applyAlignment="1">
      <alignment horizontal="center" vertical="justify"/>
    </xf>
    <xf numFmtId="0" fontId="13" fillId="0" borderId="44" xfId="0" applyFont="1" applyBorder="1" applyAlignment="1">
      <alignment horizontal="center" vertical="justify"/>
    </xf>
    <xf numFmtId="0" fontId="20" fillId="0" borderId="45" xfId="0" applyFont="1" applyBorder="1" applyAlignment="1">
      <alignment horizontal="center" vertical="justify"/>
    </xf>
    <xf numFmtId="0" fontId="19" fillId="0" borderId="45" xfId="0" applyFont="1" applyFill="1" applyBorder="1" applyAlignment="1">
      <alignment horizontal="center" vertical="justify"/>
    </xf>
    <xf numFmtId="4" fontId="19" fillId="0" borderId="45" xfId="0" applyNumberFormat="1" applyFont="1" applyFill="1" applyBorder="1" applyAlignment="1">
      <alignment vertical="justify"/>
    </xf>
    <xf numFmtId="3" fontId="19" fillId="0" borderId="45" xfId="0" applyNumberFormat="1" applyFont="1" applyFill="1" applyBorder="1" applyAlignment="1">
      <alignment horizontal="center" vertical="justify"/>
    </xf>
    <xf numFmtId="164" fontId="19" fillId="0" borderId="45" xfId="2" applyFont="1" applyFill="1" applyBorder="1" applyAlignment="1">
      <alignment horizontal="right" vertical="justify"/>
    </xf>
    <xf numFmtId="0" fontId="4" fillId="8" borderId="6" xfId="0" applyFont="1" applyFill="1" applyBorder="1"/>
    <xf numFmtId="0" fontId="4" fillId="8" borderId="7" xfId="0" applyFont="1" applyFill="1" applyBorder="1" applyAlignment="1">
      <alignment vertical="center" wrapText="1"/>
    </xf>
    <xf numFmtId="0" fontId="4" fillId="8" borderId="4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horizontal="center" vertical="justify" wrapText="1"/>
    </xf>
    <xf numFmtId="3" fontId="18" fillId="0" borderId="18" xfId="0" applyNumberFormat="1" applyFont="1" applyBorder="1" applyAlignment="1">
      <alignment horizontal="center" vertical="justify"/>
    </xf>
    <xf numFmtId="3" fontId="18" fillId="0" borderId="49" xfId="0" applyNumberFormat="1" applyFont="1" applyBorder="1" applyAlignment="1">
      <alignment horizontal="center" vertical="justify"/>
    </xf>
    <xf numFmtId="3" fontId="18" fillId="0" borderId="50" xfId="0" applyNumberFormat="1" applyFont="1" applyBorder="1" applyAlignment="1">
      <alignment horizontal="center" vertical="justify"/>
    </xf>
    <xf numFmtId="0" fontId="29" fillId="0" borderId="3" xfId="0" applyFont="1" applyBorder="1" applyAlignment="1">
      <alignment vertical="justify"/>
    </xf>
    <xf numFmtId="0" fontId="29" fillId="0" borderId="2" xfId="0" applyFont="1" applyBorder="1" applyAlignment="1">
      <alignment horizontal="center" vertical="justify"/>
    </xf>
    <xf numFmtId="4" fontId="29" fillId="2" borderId="2" xfId="0" applyNumberFormat="1" applyFont="1" applyFill="1" applyBorder="1" applyAlignment="1">
      <alignment vertical="justify"/>
    </xf>
    <xf numFmtId="0" fontId="30" fillId="0" borderId="48" xfId="0" applyFont="1" applyBorder="1" applyAlignment="1">
      <alignment horizontal="center" vertical="justify"/>
    </xf>
    <xf numFmtId="164" fontId="22" fillId="0" borderId="2" xfId="0" applyNumberFormat="1" applyFont="1" applyBorder="1"/>
    <xf numFmtId="0" fontId="31" fillId="0" borderId="3" xfId="0" applyFont="1" applyBorder="1" applyAlignment="1">
      <alignment vertical="justify"/>
    </xf>
    <xf numFmtId="0" fontId="18" fillId="0" borderId="3" xfId="0" applyFont="1" applyBorder="1" applyAlignment="1">
      <alignment vertical="justify" wrapText="1"/>
    </xf>
    <xf numFmtId="164" fontId="2" fillId="0" borderId="8" xfId="2" applyFont="1" applyBorder="1"/>
    <xf numFmtId="0" fontId="3" fillId="8" borderId="22" xfId="0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 wrapText="1"/>
    </xf>
    <xf numFmtId="0" fontId="3" fillId="8" borderId="43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right" vertical="justify" wrapText="1"/>
    </xf>
    <xf numFmtId="0" fontId="3" fillId="0" borderId="45" xfId="0" applyFont="1" applyFill="1" applyBorder="1" applyAlignment="1">
      <alignment horizontal="right" vertical="justify" wrapText="1"/>
    </xf>
    <xf numFmtId="0" fontId="3" fillId="8" borderId="25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3" fontId="3" fillId="8" borderId="16" xfId="0" applyNumberFormat="1" applyFont="1" applyFill="1" applyBorder="1" applyAlignment="1">
      <alignment horizontal="center" vertical="center" wrapText="1"/>
    </xf>
    <xf numFmtId="3" fontId="3" fillId="8" borderId="17" xfId="0" applyNumberFormat="1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right" vertical="justify"/>
    </xf>
    <xf numFmtId="0" fontId="12" fillId="0" borderId="13" xfId="0" applyFont="1" applyFill="1" applyBorder="1" applyAlignment="1">
      <alignment horizontal="right" vertical="justify"/>
    </xf>
    <xf numFmtId="0" fontId="21" fillId="0" borderId="0" xfId="0" applyFont="1" applyBorder="1" applyAlignment="1">
      <alignment horizontal="left" vertical="center" wrapText="1"/>
    </xf>
    <xf numFmtId="0" fontId="4" fillId="8" borderId="2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left"/>
    </xf>
    <xf numFmtId="0" fontId="24" fillId="4" borderId="46" xfId="0" applyFont="1" applyFill="1" applyBorder="1" applyAlignment="1">
      <alignment horizontal="left"/>
    </xf>
  </cellXfs>
  <cellStyles count="7">
    <cellStyle name="Euro" xfId="1"/>
    <cellStyle name="Millares" xfId="2" builtinId="3"/>
    <cellStyle name="Millares 2" xfId="3"/>
    <cellStyle name="Normal" xfId="0" builtinId="0"/>
    <cellStyle name="Normal 2" xfId="4"/>
    <cellStyle name="Porcentaje" xfId="5" builtinId="5"/>
    <cellStyle name="Porcentual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74"/>
  <sheetViews>
    <sheetView topLeftCell="A37" zoomScaleNormal="100" workbookViewId="0">
      <selection activeCell="B46" sqref="B46"/>
    </sheetView>
  </sheetViews>
  <sheetFormatPr baseColWidth="10" defaultRowHeight="12.75" x14ac:dyDescent="0.2"/>
  <cols>
    <col min="1" max="1" width="13.42578125" customWidth="1"/>
    <col min="2" max="2" width="38.5703125" customWidth="1"/>
    <col min="3" max="3" width="12.7109375" customWidth="1"/>
    <col min="4" max="4" width="17.42578125" customWidth="1"/>
    <col min="5" max="6" width="22.42578125" customWidth="1"/>
  </cols>
  <sheetData>
    <row r="1" spans="1:9" x14ac:dyDescent="0.2">
      <c r="H1" s="96"/>
      <c r="I1" s="96"/>
    </row>
    <row r="4" spans="1:9" x14ac:dyDescent="0.2">
      <c r="F4" s="91" t="s">
        <v>117</v>
      </c>
    </row>
    <row r="5" spans="1:9" ht="18" x14ac:dyDescent="0.25">
      <c r="A5" s="4" t="s">
        <v>44</v>
      </c>
    </row>
    <row r="6" spans="1:9" ht="13.5" thickBot="1" x14ac:dyDescent="0.25">
      <c r="A6" s="1"/>
      <c r="B6" s="1"/>
      <c r="C6" s="1"/>
      <c r="D6" s="2"/>
      <c r="E6" s="2"/>
      <c r="F6" s="2"/>
    </row>
    <row r="7" spans="1:9" ht="22.5" x14ac:dyDescent="0.2">
      <c r="A7" s="172" t="s">
        <v>70</v>
      </c>
      <c r="B7" s="176" t="s">
        <v>2</v>
      </c>
      <c r="C7" s="168" t="s">
        <v>78</v>
      </c>
      <c r="D7" s="174" t="s">
        <v>120</v>
      </c>
      <c r="E7" s="111" t="s">
        <v>80</v>
      </c>
      <c r="F7" s="166" t="s">
        <v>20</v>
      </c>
    </row>
    <row r="8" spans="1:9" ht="13.5" thickBot="1" x14ac:dyDescent="0.25">
      <c r="A8" s="173"/>
      <c r="B8" s="177"/>
      <c r="C8" s="169"/>
      <c r="D8" s="175"/>
      <c r="E8" s="32">
        <f>C74</f>
        <v>7.0000000000000007E-2</v>
      </c>
      <c r="F8" s="167"/>
    </row>
    <row r="9" spans="1:9" ht="15.75" x14ac:dyDescent="0.2">
      <c r="A9" s="70"/>
      <c r="B9" s="71"/>
      <c r="C9" s="71"/>
      <c r="D9" s="72"/>
      <c r="E9" s="73"/>
      <c r="F9" s="74"/>
    </row>
    <row r="10" spans="1:9" x14ac:dyDescent="0.2">
      <c r="A10" s="33" t="s">
        <v>106</v>
      </c>
      <c r="B10" s="34" t="s">
        <v>103</v>
      </c>
      <c r="C10" s="40"/>
      <c r="D10" s="35">
        <v>1</v>
      </c>
      <c r="E10" s="36">
        <f t="shared" ref="E10:E45" si="0">E$8*$D10</f>
        <v>7.0000000000000007E-2</v>
      </c>
      <c r="F10" s="37">
        <f t="shared" ref="F10:F43" si="1">SUM(D10:E10)</f>
        <v>1.07</v>
      </c>
    </row>
    <row r="11" spans="1:9" x14ac:dyDescent="0.2">
      <c r="A11" s="33" t="s">
        <v>106</v>
      </c>
      <c r="B11" s="34" t="s">
        <v>26</v>
      </c>
      <c r="C11" s="40"/>
      <c r="D11" s="35">
        <v>1</v>
      </c>
      <c r="E11" s="36">
        <f>E$8*$D11</f>
        <v>7.0000000000000007E-2</v>
      </c>
      <c r="F11" s="37">
        <f t="shared" si="1"/>
        <v>1.07</v>
      </c>
    </row>
    <row r="12" spans="1:9" x14ac:dyDescent="0.2">
      <c r="A12" s="33" t="s">
        <v>106</v>
      </c>
      <c r="B12" s="34" t="s">
        <v>34</v>
      </c>
      <c r="C12" s="40"/>
      <c r="D12" s="35">
        <v>1</v>
      </c>
      <c r="E12" s="36">
        <f t="shared" si="0"/>
        <v>7.0000000000000007E-2</v>
      </c>
      <c r="F12" s="37">
        <f t="shared" si="1"/>
        <v>1.07</v>
      </c>
    </row>
    <row r="13" spans="1:9" x14ac:dyDescent="0.2">
      <c r="A13" s="33" t="s">
        <v>106</v>
      </c>
      <c r="B13" s="34" t="s">
        <v>35</v>
      </c>
      <c r="C13" s="40"/>
      <c r="D13" s="35">
        <v>1</v>
      </c>
      <c r="E13" s="36">
        <f t="shared" si="0"/>
        <v>7.0000000000000007E-2</v>
      </c>
      <c r="F13" s="37">
        <f t="shared" si="1"/>
        <v>1.07</v>
      </c>
    </row>
    <row r="14" spans="1:9" x14ac:dyDescent="0.2">
      <c r="A14" s="33" t="s">
        <v>106</v>
      </c>
      <c r="B14" s="34" t="s">
        <v>36</v>
      </c>
      <c r="C14" s="40"/>
      <c r="D14" s="35">
        <v>1</v>
      </c>
      <c r="E14" s="36">
        <f t="shared" si="0"/>
        <v>7.0000000000000007E-2</v>
      </c>
      <c r="F14" s="37">
        <f t="shared" si="1"/>
        <v>1.07</v>
      </c>
    </row>
    <row r="15" spans="1:9" x14ac:dyDescent="0.2">
      <c r="A15" s="33" t="s">
        <v>106</v>
      </c>
      <c r="B15" s="34" t="s">
        <v>37</v>
      </c>
      <c r="C15" s="40"/>
      <c r="D15" s="35">
        <v>1</v>
      </c>
      <c r="E15" s="36">
        <f t="shared" si="0"/>
        <v>7.0000000000000007E-2</v>
      </c>
      <c r="F15" s="37">
        <f t="shared" si="1"/>
        <v>1.07</v>
      </c>
    </row>
    <row r="16" spans="1:9" x14ac:dyDescent="0.2">
      <c r="A16" s="33" t="s">
        <v>106</v>
      </c>
      <c r="B16" s="34" t="s">
        <v>38</v>
      </c>
      <c r="C16" s="40">
        <v>1</v>
      </c>
      <c r="D16" s="35">
        <v>1</v>
      </c>
      <c r="E16" s="36">
        <f t="shared" si="0"/>
        <v>7.0000000000000007E-2</v>
      </c>
      <c r="F16" s="37">
        <f>SUM(D16:E16)</f>
        <v>1.07</v>
      </c>
    </row>
    <row r="17" spans="1:6" x14ac:dyDescent="0.2">
      <c r="A17" s="33" t="s">
        <v>106</v>
      </c>
      <c r="B17" s="34" t="s">
        <v>39</v>
      </c>
      <c r="C17" s="40">
        <v>1</v>
      </c>
      <c r="D17" s="35">
        <v>1</v>
      </c>
      <c r="E17" s="36">
        <f t="shared" si="0"/>
        <v>7.0000000000000007E-2</v>
      </c>
      <c r="F17" s="37">
        <f t="shared" si="1"/>
        <v>1.07</v>
      </c>
    </row>
    <row r="18" spans="1:6" x14ac:dyDescent="0.2">
      <c r="A18" s="33" t="s">
        <v>106</v>
      </c>
      <c r="B18" s="34" t="s">
        <v>40</v>
      </c>
      <c r="C18" s="40">
        <v>2</v>
      </c>
      <c r="D18" s="35">
        <v>1</v>
      </c>
      <c r="E18" s="36">
        <f t="shared" si="0"/>
        <v>7.0000000000000007E-2</v>
      </c>
      <c r="F18" s="37">
        <f t="shared" si="1"/>
        <v>1.07</v>
      </c>
    </row>
    <row r="19" spans="1:6" x14ac:dyDescent="0.2">
      <c r="A19" s="33" t="s">
        <v>106</v>
      </c>
      <c r="B19" s="34" t="s">
        <v>41</v>
      </c>
      <c r="C19" s="40">
        <v>2</v>
      </c>
      <c r="D19" s="35">
        <v>1</v>
      </c>
      <c r="E19" s="36">
        <f t="shared" si="0"/>
        <v>7.0000000000000007E-2</v>
      </c>
      <c r="F19" s="37">
        <f t="shared" si="1"/>
        <v>1.07</v>
      </c>
    </row>
    <row r="20" spans="1:6" x14ac:dyDescent="0.2">
      <c r="A20" s="33" t="s">
        <v>106</v>
      </c>
      <c r="B20" s="34" t="s">
        <v>42</v>
      </c>
      <c r="C20" s="40">
        <v>3</v>
      </c>
      <c r="D20" s="35">
        <v>1</v>
      </c>
      <c r="E20" s="36">
        <f t="shared" si="0"/>
        <v>7.0000000000000007E-2</v>
      </c>
      <c r="F20" s="37">
        <f t="shared" si="1"/>
        <v>1.07</v>
      </c>
    </row>
    <row r="21" spans="1:6" x14ac:dyDescent="0.2">
      <c r="A21" s="33" t="s">
        <v>106</v>
      </c>
      <c r="B21" s="34" t="s">
        <v>43</v>
      </c>
      <c r="C21" s="40">
        <v>3</v>
      </c>
      <c r="D21" s="35">
        <v>1</v>
      </c>
      <c r="E21" s="36">
        <f t="shared" si="0"/>
        <v>7.0000000000000007E-2</v>
      </c>
      <c r="F21" s="37">
        <f t="shared" si="1"/>
        <v>1.07</v>
      </c>
    </row>
    <row r="22" spans="1:6" x14ac:dyDescent="0.2">
      <c r="A22" s="33" t="s">
        <v>106</v>
      </c>
      <c r="B22" s="34" t="s">
        <v>139</v>
      </c>
      <c r="C22" s="40">
        <v>4</v>
      </c>
      <c r="D22" s="35">
        <v>1</v>
      </c>
      <c r="E22" s="36">
        <f t="shared" si="0"/>
        <v>7.0000000000000007E-2</v>
      </c>
      <c r="F22" s="37">
        <f t="shared" si="1"/>
        <v>1.07</v>
      </c>
    </row>
    <row r="23" spans="1:6" x14ac:dyDescent="0.2">
      <c r="A23" s="33" t="s">
        <v>106</v>
      </c>
      <c r="B23" s="34" t="s">
        <v>141</v>
      </c>
      <c r="C23" s="40">
        <v>4</v>
      </c>
      <c r="D23" s="35">
        <v>1</v>
      </c>
      <c r="E23" s="36">
        <f t="shared" si="0"/>
        <v>7.0000000000000007E-2</v>
      </c>
      <c r="F23" s="37">
        <f t="shared" si="1"/>
        <v>1.07</v>
      </c>
    </row>
    <row r="24" spans="1:6" x14ac:dyDescent="0.2">
      <c r="A24" s="33" t="s">
        <v>106</v>
      </c>
      <c r="B24" s="34" t="s">
        <v>140</v>
      </c>
      <c r="C24" s="40">
        <v>5</v>
      </c>
      <c r="D24" s="35">
        <v>1</v>
      </c>
      <c r="E24" s="36">
        <f t="shared" si="0"/>
        <v>7.0000000000000007E-2</v>
      </c>
      <c r="F24" s="37">
        <f t="shared" ref="F24" si="2">SUM(D24:E24)</f>
        <v>1.07</v>
      </c>
    </row>
    <row r="25" spans="1:6" x14ac:dyDescent="0.2">
      <c r="A25" s="33" t="s">
        <v>106</v>
      </c>
      <c r="B25" s="34" t="s">
        <v>142</v>
      </c>
      <c r="C25" s="40">
        <v>5</v>
      </c>
      <c r="D25" s="35">
        <v>1</v>
      </c>
      <c r="E25" s="36">
        <f t="shared" si="0"/>
        <v>7.0000000000000007E-2</v>
      </c>
      <c r="F25" s="37">
        <f>SUM(D25:E25)</f>
        <v>1.07</v>
      </c>
    </row>
    <row r="26" spans="1:6" x14ac:dyDescent="0.2">
      <c r="A26" s="33" t="s">
        <v>106</v>
      </c>
      <c r="B26" s="34" t="s">
        <v>151</v>
      </c>
      <c r="C26" s="40">
        <v>6</v>
      </c>
      <c r="D26" s="35">
        <v>1</v>
      </c>
      <c r="E26" s="36">
        <f t="shared" si="0"/>
        <v>7.0000000000000007E-2</v>
      </c>
      <c r="F26" s="37">
        <f t="shared" si="1"/>
        <v>1.07</v>
      </c>
    </row>
    <row r="27" spans="1:6" x14ac:dyDescent="0.2">
      <c r="A27" s="33" t="s">
        <v>106</v>
      </c>
      <c r="B27" s="34" t="s">
        <v>152</v>
      </c>
      <c r="C27" s="40">
        <v>6</v>
      </c>
      <c r="D27" s="35">
        <v>1</v>
      </c>
      <c r="E27" s="36">
        <f t="shared" si="0"/>
        <v>7.0000000000000007E-2</v>
      </c>
      <c r="F27" s="37">
        <f>SUM(D27:E27)</f>
        <v>1.07</v>
      </c>
    </row>
    <row r="28" spans="1:6" x14ac:dyDescent="0.2">
      <c r="A28" s="33"/>
      <c r="B28" s="93"/>
      <c r="C28" s="40"/>
      <c r="D28" s="40"/>
      <c r="E28" s="94"/>
      <c r="F28" s="95"/>
    </row>
    <row r="29" spans="1:6" x14ac:dyDescent="0.2">
      <c r="A29" s="154" t="s">
        <v>106</v>
      </c>
      <c r="B29" s="34" t="s">
        <v>158</v>
      </c>
      <c r="C29" s="40">
        <v>7</v>
      </c>
      <c r="D29" s="35">
        <v>1</v>
      </c>
      <c r="E29" s="36">
        <f t="shared" si="0"/>
        <v>7.0000000000000007E-2</v>
      </c>
      <c r="F29" s="37">
        <f t="shared" si="1"/>
        <v>1.07</v>
      </c>
    </row>
    <row r="30" spans="1:6" x14ac:dyDescent="0.2">
      <c r="A30" s="154" t="s">
        <v>106</v>
      </c>
      <c r="B30" s="34" t="s">
        <v>159</v>
      </c>
      <c r="C30" s="40">
        <v>7</v>
      </c>
      <c r="D30" s="35">
        <v>1</v>
      </c>
      <c r="E30" s="36">
        <f t="shared" si="0"/>
        <v>7.0000000000000007E-2</v>
      </c>
      <c r="F30" s="37">
        <f t="shared" si="1"/>
        <v>1.07</v>
      </c>
    </row>
    <row r="31" spans="1:6" x14ac:dyDescent="0.2">
      <c r="A31" s="154" t="s">
        <v>106</v>
      </c>
      <c r="B31" s="34" t="s">
        <v>160</v>
      </c>
      <c r="C31" s="40">
        <v>8</v>
      </c>
      <c r="D31" s="35">
        <v>1</v>
      </c>
      <c r="E31" s="36">
        <f t="shared" si="0"/>
        <v>7.0000000000000007E-2</v>
      </c>
      <c r="F31" s="37">
        <f t="shared" si="1"/>
        <v>1.07</v>
      </c>
    </row>
    <row r="32" spans="1:6" x14ac:dyDescent="0.2">
      <c r="A32" s="154" t="s">
        <v>106</v>
      </c>
      <c r="B32" s="34" t="s">
        <v>144</v>
      </c>
      <c r="C32" s="40">
        <v>8</v>
      </c>
      <c r="D32" s="35">
        <v>1</v>
      </c>
      <c r="E32" s="92">
        <f t="shared" si="0"/>
        <v>7.0000000000000007E-2</v>
      </c>
      <c r="F32" s="37">
        <f>SUM(D32:E32)</f>
        <v>1.07</v>
      </c>
    </row>
    <row r="33" spans="1:6" x14ac:dyDescent="0.2">
      <c r="A33" s="154" t="s">
        <v>106</v>
      </c>
      <c r="B33" s="34" t="s">
        <v>137</v>
      </c>
      <c r="C33" s="40">
        <v>9</v>
      </c>
      <c r="D33" s="35">
        <v>1</v>
      </c>
      <c r="E33" s="36">
        <f t="shared" si="0"/>
        <v>7.0000000000000007E-2</v>
      </c>
      <c r="F33" s="37">
        <f t="shared" ref="F33" si="3">SUM(D33:E33)</f>
        <v>1.07</v>
      </c>
    </row>
    <row r="34" spans="1:6" x14ac:dyDescent="0.2">
      <c r="A34" s="154" t="s">
        <v>106</v>
      </c>
      <c r="B34" s="34" t="s">
        <v>138</v>
      </c>
      <c r="C34" s="40">
        <v>9</v>
      </c>
      <c r="D34" s="35">
        <v>1</v>
      </c>
      <c r="E34" s="92">
        <f t="shared" si="0"/>
        <v>7.0000000000000007E-2</v>
      </c>
      <c r="F34" s="37">
        <f>SUM(D34:E34)</f>
        <v>1.07</v>
      </c>
    </row>
    <row r="35" spans="1:6" x14ac:dyDescent="0.2">
      <c r="A35" s="33"/>
      <c r="B35" s="93"/>
      <c r="C35" s="40"/>
      <c r="D35" s="40"/>
      <c r="E35" s="94"/>
      <c r="F35" s="95"/>
    </row>
    <row r="36" spans="1:6" x14ac:dyDescent="0.2">
      <c r="A36" s="33" t="s">
        <v>106</v>
      </c>
      <c r="B36" s="34" t="s">
        <v>27</v>
      </c>
      <c r="C36" s="40"/>
      <c r="D36" s="35">
        <v>1</v>
      </c>
      <c r="E36" s="36">
        <f t="shared" si="0"/>
        <v>7.0000000000000007E-2</v>
      </c>
      <c r="F36" s="37">
        <f t="shared" si="1"/>
        <v>1.07</v>
      </c>
    </row>
    <row r="37" spans="1:6" x14ac:dyDescent="0.2">
      <c r="A37" s="33" t="s">
        <v>106</v>
      </c>
      <c r="B37" s="34" t="s">
        <v>28</v>
      </c>
      <c r="C37" s="40"/>
      <c r="D37" s="35">
        <v>1</v>
      </c>
      <c r="E37" s="36">
        <f t="shared" si="0"/>
        <v>7.0000000000000007E-2</v>
      </c>
      <c r="F37" s="37">
        <f t="shared" si="1"/>
        <v>1.07</v>
      </c>
    </row>
    <row r="38" spans="1:6" x14ac:dyDescent="0.2">
      <c r="A38" s="33" t="s">
        <v>106</v>
      </c>
      <c r="B38" s="34" t="s">
        <v>29</v>
      </c>
      <c r="C38" s="40"/>
      <c r="D38" s="35">
        <v>1</v>
      </c>
      <c r="E38" s="36">
        <f t="shared" si="0"/>
        <v>7.0000000000000007E-2</v>
      </c>
      <c r="F38" s="37">
        <f t="shared" si="1"/>
        <v>1.07</v>
      </c>
    </row>
    <row r="39" spans="1:6" x14ac:dyDescent="0.2">
      <c r="A39" s="33" t="s">
        <v>106</v>
      </c>
      <c r="B39" s="34" t="s">
        <v>30</v>
      </c>
      <c r="C39" s="40"/>
      <c r="D39" s="35">
        <v>1</v>
      </c>
      <c r="E39" s="36">
        <f t="shared" si="0"/>
        <v>7.0000000000000007E-2</v>
      </c>
      <c r="F39" s="37">
        <f t="shared" si="1"/>
        <v>1.07</v>
      </c>
    </row>
    <row r="40" spans="1:6" x14ac:dyDescent="0.2">
      <c r="A40" s="33" t="s">
        <v>106</v>
      </c>
      <c r="B40" s="34" t="s">
        <v>31</v>
      </c>
      <c r="C40" s="40"/>
      <c r="D40" s="35">
        <v>1</v>
      </c>
      <c r="E40" s="36">
        <f t="shared" si="0"/>
        <v>7.0000000000000007E-2</v>
      </c>
      <c r="F40" s="37">
        <f t="shared" si="1"/>
        <v>1.07</v>
      </c>
    </row>
    <row r="41" spans="1:6" x14ac:dyDescent="0.2">
      <c r="A41" s="33" t="s">
        <v>106</v>
      </c>
      <c r="B41" s="34" t="s">
        <v>32</v>
      </c>
      <c r="C41" s="40"/>
      <c r="D41" s="35">
        <v>1</v>
      </c>
      <c r="E41" s="36">
        <f t="shared" si="0"/>
        <v>7.0000000000000007E-2</v>
      </c>
      <c r="F41" s="37">
        <f t="shared" si="1"/>
        <v>1.07</v>
      </c>
    </row>
    <row r="42" spans="1:6" x14ac:dyDescent="0.2">
      <c r="A42" s="33" t="s">
        <v>106</v>
      </c>
      <c r="B42" s="34" t="s">
        <v>33</v>
      </c>
      <c r="C42" s="40"/>
      <c r="D42" s="35">
        <v>1</v>
      </c>
      <c r="E42" s="36">
        <f t="shared" si="0"/>
        <v>7.0000000000000007E-2</v>
      </c>
      <c r="F42" s="37">
        <f t="shared" si="1"/>
        <v>1.07</v>
      </c>
    </row>
    <row r="43" spans="1:6" x14ac:dyDescent="0.2">
      <c r="A43" s="33" t="s">
        <v>106</v>
      </c>
      <c r="B43" s="34" t="s">
        <v>136</v>
      </c>
      <c r="C43" s="40"/>
      <c r="D43" s="35">
        <v>1</v>
      </c>
      <c r="E43" s="36">
        <f t="shared" si="0"/>
        <v>7.0000000000000007E-2</v>
      </c>
      <c r="F43" s="37">
        <f t="shared" si="1"/>
        <v>1.07</v>
      </c>
    </row>
    <row r="44" spans="1:6" x14ac:dyDescent="0.2">
      <c r="A44" s="33" t="s">
        <v>119</v>
      </c>
      <c r="B44" s="34" t="s">
        <v>126</v>
      </c>
      <c r="C44" s="40"/>
      <c r="D44" s="35">
        <v>1</v>
      </c>
      <c r="E44" s="36">
        <f t="shared" si="0"/>
        <v>7.0000000000000007E-2</v>
      </c>
      <c r="F44" s="37">
        <f>SUM(D44:E44)</f>
        <v>1.07</v>
      </c>
    </row>
    <row r="45" spans="1:6" x14ac:dyDescent="0.2">
      <c r="A45" s="33"/>
      <c r="B45" s="44" t="s">
        <v>107</v>
      </c>
      <c r="C45" s="40"/>
      <c r="D45" s="38"/>
      <c r="E45" s="36">
        <f t="shared" si="0"/>
        <v>0</v>
      </c>
      <c r="F45" s="45">
        <f>SUM(F10:F44)</f>
        <v>35.31</v>
      </c>
    </row>
    <row r="46" spans="1:6" x14ac:dyDescent="0.2">
      <c r="A46" s="33"/>
      <c r="B46" s="44"/>
      <c r="C46" s="40"/>
      <c r="D46" s="38"/>
      <c r="E46" s="36"/>
      <c r="F46" s="45"/>
    </row>
    <row r="47" spans="1:6" x14ac:dyDescent="0.2">
      <c r="A47" s="33"/>
      <c r="B47" s="44"/>
      <c r="C47" s="40"/>
      <c r="D47" s="38"/>
      <c r="E47" s="36"/>
      <c r="F47" s="45"/>
    </row>
    <row r="48" spans="1:6" x14ac:dyDescent="0.2">
      <c r="A48" s="33"/>
      <c r="B48" s="93"/>
      <c r="C48" s="40"/>
      <c r="D48" s="40"/>
      <c r="E48" s="94"/>
      <c r="F48" s="95"/>
    </row>
    <row r="49" spans="1:6" x14ac:dyDescent="0.2">
      <c r="A49" s="33" t="s">
        <v>82</v>
      </c>
      <c r="B49" s="34" t="s">
        <v>103</v>
      </c>
      <c r="C49" s="40"/>
      <c r="D49" s="35">
        <v>1</v>
      </c>
      <c r="E49" s="36">
        <f t="shared" ref="E49:E60" si="4">E$8*$D49</f>
        <v>7.0000000000000007E-2</v>
      </c>
      <c r="F49" s="37">
        <f t="shared" ref="F49:F60" si="5">SUM(D49:E49)</f>
        <v>1.07</v>
      </c>
    </row>
    <row r="50" spans="1:6" x14ac:dyDescent="0.2">
      <c r="A50" s="33" t="s">
        <v>82</v>
      </c>
      <c r="B50" s="34" t="s">
        <v>145</v>
      </c>
      <c r="C50" s="40">
        <v>1</v>
      </c>
      <c r="D50" s="35">
        <v>1</v>
      </c>
      <c r="E50" s="36">
        <f t="shared" si="4"/>
        <v>7.0000000000000007E-2</v>
      </c>
      <c r="F50" s="37">
        <f t="shared" si="5"/>
        <v>1.07</v>
      </c>
    </row>
    <row r="51" spans="1:6" x14ac:dyDescent="0.2">
      <c r="A51" s="33" t="s">
        <v>82</v>
      </c>
      <c r="B51" s="34" t="s">
        <v>146</v>
      </c>
      <c r="C51" s="40">
        <v>1</v>
      </c>
      <c r="D51" s="35">
        <v>1</v>
      </c>
      <c r="E51" s="36">
        <f t="shared" si="4"/>
        <v>7.0000000000000007E-2</v>
      </c>
      <c r="F51" s="37">
        <f t="shared" si="5"/>
        <v>1.07</v>
      </c>
    </row>
    <row r="52" spans="1:6" x14ac:dyDescent="0.2">
      <c r="A52" s="33" t="s">
        <v>82</v>
      </c>
      <c r="B52" s="34" t="s">
        <v>143</v>
      </c>
      <c r="C52" s="40">
        <v>2</v>
      </c>
      <c r="D52" s="35">
        <v>1</v>
      </c>
      <c r="E52" s="36">
        <f t="shared" si="4"/>
        <v>7.0000000000000007E-2</v>
      </c>
      <c r="F52" s="37">
        <f t="shared" ref="F52:F53" si="6">SUM(D52:E52)</f>
        <v>1.07</v>
      </c>
    </row>
    <row r="53" spans="1:6" x14ac:dyDescent="0.2">
      <c r="A53" s="33" t="s">
        <v>82</v>
      </c>
      <c r="B53" s="34" t="s">
        <v>154</v>
      </c>
      <c r="C53" s="40">
        <v>2</v>
      </c>
      <c r="D53" s="35">
        <v>1</v>
      </c>
      <c r="E53" s="36">
        <f t="shared" si="4"/>
        <v>7.0000000000000007E-2</v>
      </c>
      <c r="F53" s="37">
        <f t="shared" si="6"/>
        <v>1.07</v>
      </c>
    </row>
    <row r="54" spans="1:6" x14ac:dyDescent="0.2">
      <c r="A54" s="33" t="s">
        <v>82</v>
      </c>
      <c r="B54" s="34" t="s">
        <v>153</v>
      </c>
      <c r="C54" s="40">
        <v>3</v>
      </c>
      <c r="D54" s="35">
        <v>1</v>
      </c>
      <c r="E54" s="36">
        <f t="shared" si="4"/>
        <v>7.0000000000000007E-2</v>
      </c>
      <c r="F54" s="37">
        <f t="shared" si="5"/>
        <v>1.07</v>
      </c>
    </row>
    <row r="55" spans="1:6" x14ac:dyDescent="0.2">
      <c r="A55" s="33" t="s">
        <v>82</v>
      </c>
      <c r="B55" s="34" t="s">
        <v>155</v>
      </c>
      <c r="C55" s="40">
        <v>3</v>
      </c>
      <c r="D55" s="35">
        <v>1</v>
      </c>
      <c r="E55" s="36">
        <f t="shared" si="4"/>
        <v>7.0000000000000007E-2</v>
      </c>
      <c r="F55" s="37">
        <f t="shared" si="5"/>
        <v>1.07</v>
      </c>
    </row>
    <row r="56" spans="1:6" x14ac:dyDescent="0.2">
      <c r="A56" s="33" t="s">
        <v>82</v>
      </c>
      <c r="B56" s="34" t="s">
        <v>135</v>
      </c>
      <c r="C56" s="40"/>
      <c r="D56" s="35">
        <v>1</v>
      </c>
      <c r="E56" s="36">
        <f t="shared" si="4"/>
        <v>7.0000000000000007E-2</v>
      </c>
      <c r="F56" s="37">
        <f t="shared" si="5"/>
        <v>1.07</v>
      </c>
    </row>
    <row r="57" spans="1:6" x14ac:dyDescent="0.2">
      <c r="A57" s="33"/>
      <c r="B57" s="93"/>
      <c r="C57" s="40"/>
      <c r="D57" s="40"/>
      <c r="E57" s="94"/>
      <c r="F57" s="95"/>
    </row>
    <row r="58" spans="1:6" x14ac:dyDescent="0.2">
      <c r="A58" s="33" t="s">
        <v>93</v>
      </c>
      <c r="B58" s="34" t="s">
        <v>118</v>
      </c>
      <c r="C58" s="40"/>
      <c r="D58" s="35">
        <v>1</v>
      </c>
      <c r="E58" s="36">
        <f t="shared" si="4"/>
        <v>7.0000000000000007E-2</v>
      </c>
      <c r="F58" s="37">
        <f t="shared" si="5"/>
        <v>1.07</v>
      </c>
    </row>
    <row r="59" spans="1:6" x14ac:dyDescent="0.2">
      <c r="A59" s="33"/>
      <c r="B59" s="93"/>
      <c r="C59" s="40"/>
      <c r="D59" s="40"/>
      <c r="E59" s="94"/>
      <c r="F59" s="95"/>
    </row>
    <row r="60" spans="1:6" x14ac:dyDescent="0.2">
      <c r="A60" s="33" t="s">
        <v>94</v>
      </c>
      <c r="B60" s="34" t="s">
        <v>118</v>
      </c>
      <c r="C60" s="40"/>
      <c r="D60" s="35">
        <v>1</v>
      </c>
      <c r="E60" s="36">
        <f t="shared" si="4"/>
        <v>7.0000000000000007E-2</v>
      </c>
      <c r="F60" s="37">
        <f t="shared" si="5"/>
        <v>1.07</v>
      </c>
    </row>
    <row r="61" spans="1:6" x14ac:dyDescent="0.2">
      <c r="A61" s="33"/>
      <c r="B61" s="44" t="s">
        <v>104</v>
      </c>
      <c r="C61" s="40"/>
      <c r="D61" s="38"/>
      <c r="E61" s="36"/>
      <c r="F61" s="45">
        <f>SUM(F49:F60)</f>
        <v>10.700000000000001</v>
      </c>
    </row>
    <row r="62" spans="1:6" ht="13.5" thickBot="1" x14ac:dyDescent="0.25">
      <c r="A62" s="33"/>
      <c r="B62" s="34"/>
      <c r="C62" s="40"/>
      <c r="D62" s="38"/>
      <c r="E62" s="36"/>
      <c r="F62" s="37"/>
    </row>
    <row r="63" spans="1:6" ht="13.5" thickBot="1" x14ac:dyDescent="0.25">
      <c r="A63" s="170"/>
      <c r="B63" s="171"/>
      <c r="C63" s="171"/>
      <c r="D63" s="171"/>
      <c r="E63" s="171"/>
      <c r="F63" s="39"/>
    </row>
    <row r="66" spans="1:3" x14ac:dyDescent="0.2">
      <c r="A66" s="84" t="s">
        <v>12</v>
      </c>
      <c r="B66" s="84" t="s">
        <v>113</v>
      </c>
      <c r="C66" s="84" t="s">
        <v>114</v>
      </c>
    </row>
    <row r="67" spans="1:3" x14ac:dyDescent="0.2">
      <c r="A67" s="85">
        <v>1</v>
      </c>
      <c r="B67" s="86" t="s">
        <v>115</v>
      </c>
      <c r="C67" s="87">
        <v>0.01</v>
      </c>
    </row>
    <row r="68" spans="1:3" x14ac:dyDescent="0.2">
      <c r="A68" s="85">
        <v>2</v>
      </c>
      <c r="B68" s="86"/>
      <c r="C68" s="87">
        <v>0.01</v>
      </c>
    </row>
    <row r="69" spans="1:3" x14ac:dyDescent="0.2">
      <c r="A69" s="85">
        <v>3</v>
      </c>
      <c r="B69" s="86"/>
      <c r="C69" s="87">
        <v>0.01</v>
      </c>
    </row>
    <row r="70" spans="1:3" x14ac:dyDescent="0.2">
      <c r="A70" s="85">
        <v>4</v>
      </c>
      <c r="B70" s="86"/>
      <c r="C70" s="87">
        <v>0.01</v>
      </c>
    </row>
    <row r="71" spans="1:3" x14ac:dyDescent="0.2">
      <c r="A71" s="85">
        <v>5</v>
      </c>
      <c r="B71" s="86"/>
      <c r="C71" s="87">
        <v>0.01</v>
      </c>
    </row>
    <row r="72" spans="1:3" x14ac:dyDescent="0.2">
      <c r="A72" s="85">
        <v>6</v>
      </c>
      <c r="B72" s="86"/>
      <c r="C72" s="87">
        <v>0.01</v>
      </c>
    </row>
    <row r="73" spans="1:3" x14ac:dyDescent="0.2">
      <c r="A73" s="85">
        <v>7</v>
      </c>
      <c r="B73" s="86"/>
      <c r="C73" s="87">
        <v>0.01</v>
      </c>
    </row>
    <row r="74" spans="1:3" x14ac:dyDescent="0.2">
      <c r="A74" s="88"/>
      <c r="B74" s="89" t="s">
        <v>116</v>
      </c>
      <c r="C74" s="90">
        <f>+SUM(C67:C73)</f>
        <v>7.0000000000000007E-2</v>
      </c>
    </row>
  </sheetData>
  <mergeCells count="6">
    <mergeCell ref="F7:F8"/>
    <mergeCell ref="C7:C8"/>
    <mergeCell ref="A63:E63"/>
    <mergeCell ref="A7:A8"/>
    <mergeCell ref="D7:D8"/>
    <mergeCell ref="B7:B8"/>
  </mergeCells>
  <phoneticPr fontId="13" type="noConversion"/>
  <printOptions horizontalCentered="1" verticalCentered="1"/>
  <pageMargins left="0.98425196850393704" right="0.74803149606299213" top="0.15748031496062992" bottom="0.55118110236220474" header="0" footer="0"/>
  <pageSetup scale="6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5:S76"/>
  <sheetViews>
    <sheetView topLeftCell="D7" zoomScale="115" zoomScaleNormal="115" workbookViewId="0">
      <pane ySplit="3" topLeftCell="A55" activePane="bottomLeft" state="frozen"/>
      <selection activeCell="A7" sqref="A7"/>
      <selection pane="bottomLeft" activeCell="N11" sqref="N11"/>
    </sheetView>
  </sheetViews>
  <sheetFormatPr baseColWidth="10" defaultRowHeight="12.75" x14ac:dyDescent="0.2"/>
  <cols>
    <col min="1" max="1" width="4.42578125" customWidth="1"/>
    <col min="2" max="2" width="33" customWidth="1"/>
    <col min="3" max="3" width="6.85546875" customWidth="1"/>
    <col min="4" max="4" width="8.7109375" customWidth="1"/>
    <col min="5" max="9" width="5.7109375" customWidth="1"/>
    <col min="10" max="10" width="6.28515625" customWidth="1"/>
    <col min="11" max="11" width="9.42578125" customWidth="1"/>
    <col min="12" max="12" width="9.140625" customWidth="1"/>
    <col min="13" max="13" width="13.28515625" customWidth="1"/>
  </cols>
  <sheetData>
    <row r="5" spans="1:14" x14ac:dyDescent="0.2">
      <c r="N5" s="91" t="s">
        <v>117</v>
      </c>
    </row>
    <row r="6" spans="1:14" ht="18" x14ac:dyDescent="0.2">
      <c r="A6" s="180" t="s">
        <v>66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</row>
    <row r="7" spans="1:14" ht="13.5" thickBot="1" x14ac:dyDescent="0.25"/>
    <row r="8" spans="1:14" ht="22.5" x14ac:dyDescent="0.2">
      <c r="A8" s="112"/>
      <c r="B8" s="113" t="s">
        <v>5</v>
      </c>
      <c r="C8" s="114" t="s">
        <v>6</v>
      </c>
      <c r="D8" s="115" t="s">
        <v>121</v>
      </c>
      <c r="E8" s="116" t="s">
        <v>1</v>
      </c>
      <c r="F8" s="116" t="s">
        <v>1</v>
      </c>
      <c r="G8" s="117" t="s">
        <v>1</v>
      </c>
      <c r="H8" s="117" t="s">
        <v>1</v>
      </c>
      <c r="I8" s="116" t="s">
        <v>1</v>
      </c>
      <c r="J8" s="118" t="s">
        <v>1</v>
      </c>
      <c r="K8" s="114" t="s">
        <v>7</v>
      </c>
      <c r="L8" s="117" t="s">
        <v>8</v>
      </c>
      <c r="M8" s="119" t="s">
        <v>9</v>
      </c>
      <c r="N8" s="119" t="s">
        <v>9</v>
      </c>
    </row>
    <row r="9" spans="1:14" ht="13.5" thickBot="1" x14ac:dyDescent="0.25">
      <c r="A9" s="120" t="s">
        <v>12</v>
      </c>
      <c r="B9" s="121"/>
      <c r="C9" s="122"/>
      <c r="D9" s="123" t="s">
        <v>4</v>
      </c>
      <c r="E9" s="124" t="s">
        <v>109</v>
      </c>
      <c r="F9" s="124" t="s">
        <v>134</v>
      </c>
      <c r="G9" s="125" t="s">
        <v>83</v>
      </c>
      <c r="H9" s="125" t="s">
        <v>95</v>
      </c>
      <c r="I9" s="124" t="s">
        <v>96</v>
      </c>
      <c r="J9" s="126" t="s">
        <v>3</v>
      </c>
      <c r="K9" s="122" t="s">
        <v>10</v>
      </c>
      <c r="L9" s="125" t="s">
        <v>11</v>
      </c>
      <c r="M9" s="127" t="s">
        <v>108</v>
      </c>
      <c r="N9" s="127" t="s">
        <v>97</v>
      </c>
    </row>
    <row r="10" spans="1:14" ht="13.5" thickBot="1" x14ac:dyDescent="0.25">
      <c r="A10" s="130" t="s">
        <v>0</v>
      </c>
      <c r="B10" s="131" t="s">
        <v>61</v>
      </c>
      <c r="C10" s="132"/>
      <c r="D10" s="133"/>
      <c r="E10" s="133"/>
      <c r="F10" s="133"/>
      <c r="G10" s="133"/>
      <c r="H10" s="133"/>
      <c r="I10" s="133"/>
      <c r="J10" s="133"/>
      <c r="K10" s="134"/>
      <c r="L10" s="134"/>
      <c r="M10" s="135" t="s">
        <v>0</v>
      </c>
      <c r="N10" s="136"/>
    </row>
    <row r="11" spans="1:14" x14ac:dyDescent="0.2">
      <c r="A11" s="60">
        <v>1</v>
      </c>
      <c r="B11" s="66" t="s">
        <v>84</v>
      </c>
      <c r="C11" s="5" t="s">
        <v>14</v>
      </c>
      <c r="D11" s="24">
        <v>1</v>
      </c>
      <c r="E11" s="46">
        <v>1</v>
      </c>
      <c r="F11" s="46">
        <v>0</v>
      </c>
      <c r="G11" s="6">
        <v>0</v>
      </c>
      <c r="H11" s="46">
        <v>0</v>
      </c>
      <c r="I11" s="67">
        <v>0</v>
      </c>
      <c r="J11" s="63">
        <f>SUM(E11:I11)</f>
        <v>1</v>
      </c>
      <c r="K11" s="101">
        <v>3</v>
      </c>
      <c r="L11" s="47">
        <f>1/K11</f>
        <v>0.33333333333333331</v>
      </c>
      <c r="M11" s="107">
        <f>+$D11*SUM(E11:F11)*$L11/12</f>
        <v>2.7777777777777776E-2</v>
      </c>
      <c r="N11" s="128">
        <f>+$D11*SUM(G11:I11)*$L11/12</f>
        <v>0</v>
      </c>
    </row>
    <row r="12" spans="1:14" x14ac:dyDescent="0.2">
      <c r="A12" s="60">
        <v>2</v>
      </c>
      <c r="B12" s="66" t="s">
        <v>91</v>
      </c>
      <c r="C12" s="5" t="s">
        <v>14</v>
      </c>
      <c r="D12" s="24">
        <v>1</v>
      </c>
      <c r="E12" s="6">
        <v>0</v>
      </c>
      <c r="F12" s="46">
        <v>0</v>
      </c>
      <c r="G12" s="6">
        <v>0</v>
      </c>
      <c r="H12" s="46">
        <v>0</v>
      </c>
      <c r="I12" s="67">
        <v>0</v>
      </c>
      <c r="J12" s="63">
        <f>SUM(E12:I12)</f>
        <v>0</v>
      </c>
      <c r="K12" s="101">
        <v>3</v>
      </c>
      <c r="L12" s="47">
        <f>1/K12</f>
        <v>0.33333333333333331</v>
      </c>
      <c r="M12" s="51">
        <f>+$D12*SUM(E12:F12)*$L12/12</f>
        <v>0</v>
      </c>
      <c r="N12" s="97">
        <f>+$D12*SUM(G12:I12)*$L12/12</f>
        <v>0</v>
      </c>
    </row>
    <row r="13" spans="1:14" x14ac:dyDescent="0.2">
      <c r="A13" s="60">
        <v>3</v>
      </c>
      <c r="B13" s="66" t="s">
        <v>90</v>
      </c>
      <c r="C13" s="5" t="s">
        <v>14</v>
      </c>
      <c r="D13" s="24">
        <v>1</v>
      </c>
      <c r="E13" s="46">
        <v>13</v>
      </c>
      <c r="F13" s="46">
        <v>1</v>
      </c>
      <c r="G13" s="6">
        <v>4</v>
      </c>
      <c r="H13" s="46">
        <v>1</v>
      </c>
      <c r="I13" s="67">
        <v>1</v>
      </c>
      <c r="J13" s="63">
        <f>SUM(E13:I13)</f>
        <v>20</v>
      </c>
      <c r="K13" s="101">
        <v>3</v>
      </c>
      <c r="L13" s="47">
        <f>1/K13</f>
        <v>0.33333333333333331</v>
      </c>
      <c r="M13" s="51">
        <f>+$D13*SUM(E13:F13)*$L13/12</f>
        <v>0.38888888888888884</v>
      </c>
      <c r="N13" s="97">
        <f>+$D13*SUM(G13:I13)*$L13/12</f>
        <v>0.16666666666666666</v>
      </c>
    </row>
    <row r="14" spans="1:14" x14ac:dyDescent="0.2">
      <c r="A14" s="60">
        <v>4</v>
      </c>
      <c r="B14" s="66" t="s">
        <v>147</v>
      </c>
      <c r="C14" s="5" t="s">
        <v>14</v>
      </c>
      <c r="D14" s="24">
        <v>1</v>
      </c>
      <c r="E14" s="6">
        <v>13</v>
      </c>
      <c r="F14" s="46">
        <v>1</v>
      </c>
      <c r="G14" s="6">
        <v>4</v>
      </c>
      <c r="H14" s="46">
        <v>1</v>
      </c>
      <c r="I14" s="67">
        <v>1</v>
      </c>
      <c r="J14" s="63">
        <f>SUM(E14:I14)</f>
        <v>20</v>
      </c>
      <c r="K14" s="101">
        <v>3</v>
      </c>
      <c r="L14" s="47">
        <f>1/K14</f>
        <v>0.33333333333333331</v>
      </c>
      <c r="M14" s="51">
        <f>+$D14*SUM(E14:F14)*$L14/12</f>
        <v>0.38888888888888884</v>
      </c>
      <c r="N14" s="97">
        <f>+$D14*SUM(G14:I14)*$L14/12</f>
        <v>0.16666666666666666</v>
      </c>
    </row>
    <row r="15" spans="1:14" x14ac:dyDescent="0.2">
      <c r="A15" s="60">
        <v>5</v>
      </c>
      <c r="B15" s="66" t="s">
        <v>62</v>
      </c>
      <c r="C15" s="5" t="s">
        <v>14</v>
      </c>
      <c r="D15" s="24">
        <v>1</v>
      </c>
      <c r="E15" s="46">
        <v>1</v>
      </c>
      <c r="F15" s="46">
        <v>1</v>
      </c>
      <c r="G15" s="6">
        <v>1</v>
      </c>
      <c r="H15" s="46">
        <v>1</v>
      </c>
      <c r="I15" s="67">
        <v>1</v>
      </c>
      <c r="J15" s="63">
        <f>SUM(E15:I15)</f>
        <v>5</v>
      </c>
      <c r="K15" s="101">
        <v>3</v>
      </c>
      <c r="L15" s="47">
        <f>1/K15</f>
        <v>0.33333333333333331</v>
      </c>
      <c r="M15" s="51">
        <f>+$D15*SUM(E15:F15)*$L15/12</f>
        <v>5.5555555555555552E-2</v>
      </c>
      <c r="N15" s="97">
        <f>+$D15*SUM(G15:I15)*$L15/12</f>
        <v>8.3333333333333329E-2</v>
      </c>
    </row>
    <row r="16" spans="1:14" x14ac:dyDescent="0.2">
      <c r="A16" s="60">
        <v>6</v>
      </c>
      <c r="B16" s="68" t="s">
        <v>45</v>
      </c>
      <c r="C16" s="7" t="s">
        <v>14</v>
      </c>
      <c r="D16" s="25">
        <v>1</v>
      </c>
      <c r="E16" s="8">
        <v>26</v>
      </c>
      <c r="F16" s="8">
        <v>1</v>
      </c>
      <c r="G16" s="8">
        <v>7</v>
      </c>
      <c r="H16" s="8">
        <v>1</v>
      </c>
      <c r="I16" s="42">
        <v>1</v>
      </c>
      <c r="J16" s="64">
        <f>SUM(E16:I16)</f>
        <v>36</v>
      </c>
      <c r="K16" s="102">
        <v>0.5</v>
      </c>
      <c r="L16" s="47">
        <f t="shared" ref="L16:L54" si="0">1/K16</f>
        <v>2</v>
      </c>
      <c r="M16" s="51">
        <f>+$D16*SUM(E16:F16)*$L16/12</f>
        <v>4.5</v>
      </c>
      <c r="N16" s="97">
        <f>+$D16*SUM(G16:I16)*$L16/12</f>
        <v>1.5</v>
      </c>
    </row>
    <row r="17" spans="1:14" x14ac:dyDescent="0.2">
      <c r="A17" s="60">
        <v>7</v>
      </c>
      <c r="B17" s="68" t="s">
        <v>46</v>
      </c>
      <c r="C17" s="7" t="s">
        <v>14</v>
      </c>
      <c r="D17" s="25">
        <v>1</v>
      </c>
      <c r="E17" s="6">
        <v>12</v>
      </c>
      <c r="F17" s="6">
        <v>1</v>
      </c>
      <c r="G17" s="6">
        <v>3</v>
      </c>
      <c r="H17" s="6">
        <v>1</v>
      </c>
      <c r="I17" s="41">
        <v>1</v>
      </c>
      <c r="J17" s="64">
        <f>SUM(E17:I17)</f>
        <v>18</v>
      </c>
      <c r="K17" s="102">
        <v>5</v>
      </c>
      <c r="L17" s="47">
        <f t="shared" si="0"/>
        <v>0.2</v>
      </c>
      <c r="M17" s="51">
        <f>+$D17*SUM(E17:F17)*$L17/12</f>
        <v>0.21666666666666667</v>
      </c>
      <c r="N17" s="97">
        <f>+$D17*SUM(G17:I17)*$L17/12</f>
        <v>8.3333333333333329E-2</v>
      </c>
    </row>
    <row r="18" spans="1:14" x14ac:dyDescent="0.2">
      <c r="A18" s="60">
        <v>8</v>
      </c>
      <c r="B18" s="68" t="s">
        <v>148</v>
      </c>
      <c r="C18" s="7" t="s">
        <v>14</v>
      </c>
      <c r="D18" s="25">
        <v>1</v>
      </c>
      <c r="E18" s="6">
        <v>3</v>
      </c>
      <c r="F18" s="6">
        <v>0</v>
      </c>
      <c r="G18" s="6">
        <v>0</v>
      </c>
      <c r="H18" s="6">
        <v>0</v>
      </c>
      <c r="I18" s="41">
        <v>0</v>
      </c>
      <c r="J18" s="64">
        <f>SUM(E18:I18)</f>
        <v>3</v>
      </c>
      <c r="K18" s="102">
        <v>5</v>
      </c>
      <c r="L18" s="47">
        <f t="shared" si="0"/>
        <v>0.2</v>
      </c>
      <c r="M18" s="51">
        <f>+$D18*SUM(E18:F18)*$L18/12</f>
        <v>5.000000000000001E-2</v>
      </c>
      <c r="N18" s="97">
        <f>+$D18*SUM(G18:I18)*$L18/12</f>
        <v>0</v>
      </c>
    </row>
    <row r="19" spans="1:14" x14ac:dyDescent="0.2">
      <c r="A19" s="60">
        <v>9</v>
      </c>
      <c r="B19" s="68" t="s">
        <v>47</v>
      </c>
      <c r="C19" s="7" t="s">
        <v>14</v>
      </c>
      <c r="D19" s="25">
        <v>1</v>
      </c>
      <c r="E19" s="46">
        <v>13</v>
      </c>
      <c r="F19" s="46">
        <v>1</v>
      </c>
      <c r="G19" s="6">
        <v>3</v>
      </c>
      <c r="H19" s="46">
        <v>1</v>
      </c>
      <c r="I19" s="67">
        <v>1</v>
      </c>
      <c r="J19" s="64">
        <f>SUM(E19:I19)</f>
        <v>19</v>
      </c>
      <c r="K19" s="102">
        <v>5</v>
      </c>
      <c r="L19" s="47">
        <f t="shared" si="0"/>
        <v>0.2</v>
      </c>
      <c r="M19" s="51">
        <f>+$D19*SUM(E19:F19)*$L19/12</f>
        <v>0.23333333333333336</v>
      </c>
      <c r="N19" s="97">
        <f>+$D19*SUM(G19:I19)*$L19/12</f>
        <v>8.3333333333333329E-2</v>
      </c>
    </row>
    <row r="20" spans="1:14" ht="33.75" x14ac:dyDescent="0.2">
      <c r="A20" s="60">
        <v>10</v>
      </c>
      <c r="B20" s="68" t="s">
        <v>48</v>
      </c>
      <c r="C20" s="7" t="s">
        <v>49</v>
      </c>
      <c r="D20" s="25">
        <v>1</v>
      </c>
      <c r="E20" s="8">
        <v>26</v>
      </c>
      <c r="F20" s="8">
        <v>1</v>
      </c>
      <c r="G20" s="8">
        <v>7</v>
      </c>
      <c r="H20" s="8">
        <v>1</v>
      </c>
      <c r="I20" s="42">
        <v>1</v>
      </c>
      <c r="J20" s="64">
        <f>SUM(E20:I20)</f>
        <v>36</v>
      </c>
      <c r="K20" s="102">
        <v>1</v>
      </c>
      <c r="L20" s="47">
        <f t="shared" si="0"/>
        <v>1</v>
      </c>
      <c r="M20" s="51">
        <f>+$D20*SUM(E20:F20)*$L20/12</f>
        <v>2.25</v>
      </c>
      <c r="N20" s="97">
        <f>+$D20*SUM(G20:I20)*$L20/12</f>
        <v>0.75</v>
      </c>
    </row>
    <row r="21" spans="1:14" x14ac:dyDescent="0.2">
      <c r="A21" s="60">
        <v>11</v>
      </c>
      <c r="B21" s="68" t="s">
        <v>101</v>
      </c>
      <c r="C21" s="7" t="s">
        <v>49</v>
      </c>
      <c r="D21" s="25">
        <v>1</v>
      </c>
      <c r="E21" s="8">
        <v>3</v>
      </c>
      <c r="F21" s="8">
        <v>0</v>
      </c>
      <c r="G21" s="8">
        <v>0</v>
      </c>
      <c r="H21" s="8">
        <v>0</v>
      </c>
      <c r="I21" s="42">
        <v>0</v>
      </c>
      <c r="J21" s="64">
        <f>SUM(E21:I21)</f>
        <v>3</v>
      </c>
      <c r="K21" s="102">
        <v>1</v>
      </c>
      <c r="L21" s="47">
        <f t="shared" si="0"/>
        <v>1</v>
      </c>
      <c r="M21" s="51">
        <f>+$D21*SUM(E21:F21)*$L21/12</f>
        <v>0.25</v>
      </c>
      <c r="N21" s="97">
        <f>+$D21*SUM(G21:I21)*$L21/12</f>
        <v>0</v>
      </c>
    </row>
    <row r="22" spans="1:14" x14ac:dyDescent="0.2">
      <c r="A22" s="60">
        <v>12</v>
      </c>
      <c r="B22" s="68" t="s">
        <v>50</v>
      </c>
      <c r="C22" s="7" t="s">
        <v>49</v>
      </c>
      <c r="D22" s="26">
        <v>1</v>
      </c>
      <c r="E22" s="8">
        <v>26</v>
      </c>
      <c r="F22" s="8">
        <v>1</v>
      </c>
      <c r="G22" s="8">
        <v>7</v>
      </c>
      <c r="H22" s="8">
        <v>1</v>
      </c>
      <c r="I22" s="42">
        <v>1</v>
      </c>
      <c r="J22" s="64">
        <f>SUM(E22:I22)</f>
        <v>36</v>
      </c>
      <c r="K22" s="102">
        <v>0.5</v>
      </c>
      <c r="L22" s="47">
        <f t="shared" si="0"/>
        <v>2</v>
      </c>
      <c r="M22" s="51">
        <f>+$D22*SUM(E22:F22)*$L22/12</f>
        <v>4.5</v>
      </c>
      <c r="N22" s="97">
        <f>+$D22*SUM(G22:I22)*$L22/12</f>
        <v>1.5</v>
      </c>
    </row>
    <row r="23" spans="1:14" x14ac:dyDescent="0.2">
      <c r="A23" s="60">
        <v>13</v>
      </c>
      <c r="B23" s="68" t="s">
        <v>85</v>
      </c>
      <c r="C23" s="7" t="s">
        <v>49</v>
      </c>
      <c r="D23" s="25">
        <v>1</v>
      </c>
      <c r="E23" s="8">
        <v>3</v>
      </c>
      <c r="F23" s="8">
        <v>0</v>
      </c>
      <c r="G23" s="8">
        <v>0</v>
      </c>
      <c r="H23" s="8">
        <v>0</v>
      </c>
      <c r="I23" s="42">
        <v>0</v>
      </c>
      <c r="J23" s="64">
        <f>SUM(E23:I23)</f>
        <v>3</v>
      </c>
      <c r="K23" s="102">
        <v>1</v>
      </c>
      <c r="L23" s="47">
        <f t="shared" si="0"/>
        <v>1</v>
      </c>
      <c r="M23" s="51">
        <f>+$D23*SUM(E23:F23)*$L23/12</f>
        <v>0.25</v>
      </c>
      <c r="N23" s="97">
        <f>+$D23*SUM(G23:I23)*$L23/12</f>
        <v>0</v>
      </c>
    </row>
    <row r="24" spans="1:14" x14ac:dyDescent="0.2">
      <c r="A24" s="60">
        <v>14</v>
      </c>
      <c r="B24" s="68" t="s">
        <v>51</v>
      </c>
      <c r="C24" s="7" t="s">
        <v>14</v>
      </c>
      <c r="D24" s="25">
        <v>1</v>
      </c>
      <c r="E24" s="8">
        <v>39</v>
      </c>
      <c r="F24" s="8">
        <v>3</v>
      </c>
      <c r="G24" s="8">
        <v>12</v>
      </c>
      <c r="H24" s="8">
        <v>3</v>
      </c>
      <c r="I24" s="42">
        <v>3</v>
      </c>
      <c r="J24" s="64">
        <f>SUM(E24:I24)</f>
        <v>60</v>
      </c>
      <c r="K24" s="102">
        <v>1</v>
      </c>
      <c r="L24" s="47">
        <f t="shared" si="0"/>
        <v>1</v>
      </c>
      <c r="M24" s="51">
        <f>+$D24*SUM(E24:F24)*$L24/12</f>
        <v>3.5</v>
      </c>
      <c r="N24" s="97">
        <f>+$D24*SUM(G24:I24)*$L24/12</f>
        <v>1.5</v>
      </c>
    </row>
    <row r="25" spans="1:14" x14ac:dyDescent="0.2">
      <c r="A25" s="60">
        <v>15</v>
      </c>
      <c r="B25" s="68" t="s">
        <v>52</v>
      </c>
      <c r="C25" s="7" t="s">
        <v>14</v>
      </c>
      <c r="D25" s="25">
        <v>1</v>
      </c>
      <c r="E25" s="8">
        <v>13</v>
      </c>
      <c r="F25" s="8">
        <v>1</v>
      </c>
      <c r="G25" s="8">
        <v>4</v>
      </c>
      <c r="H25" s="8">
        <v>1</v>
      </c>
      <c r="I25" s="42">
        <v>1</v>
      </c>
      <c r="J25" s="64">
        <f>SUM(E25:I25)</f>
        <v>20</v>
      </c>
      <c r="K25" s="102">
        <v>4</v>
      </c>
      <c r="L25" s="47">
        <f t="shared" si="0"/>
        <v>0.25</v>
      </c>
      <c r="M25" s="51">
        <f>+$D25*SUM(E25:F25)*$L25/12</f>
        <v>0.29166666666666669</v>
      </c>
      <c r="N25" s="97">
        <f>+$D25*SUM(G25:I25)*$L25/12</f>
        <v>0.125</v>
      </c>
    </row>
    <row r="26" spans="1:14" x14ac:dyDescent="0.2">
      <c r="A26" s="60">
        <v>16</v>
      </c>
      <c r="B26" s="68" t="s">
        <v>86</v>
      </c>
      <c r="C26" s="7" t="s">
        <v>14</v>
      </c>
      <c r="D26" s="25">
        <v>1</v>
      </c>
      <c r="E26" s="6">
        <v>3</v>
      </c>
      <c r="F26" s="6">
        <v>0</v>
      </c>
      <c r="G26" s="6">
        <v>0</v>
      </c>
      <c r="H26" s="6">
        <v>0</v>
      </c>
      <c r="I26" s="41">
        <v>0</v>
      </c>
      <c r="J26" s="64">
        <f>SUM(E26:I26)</f>
        <v>3</v>
      </c>
      <c r="K26" s="102">
        <v>4</v>
      </c>
      <c r="L26" s="47">
        <f t="shared" si="0"/>
        <v>0.25</v>
      </c>
      <c r="M26" s="51">
        <f>+$D26*SUM(E26:F26)*$L26/12</f>
        <v>6.25E-2</v>
      </c>
      <c r="N26" s="97">
        <f>+$D26*SUM(G26:I26)*$L26/12</f>
        <v>0</v>
      </c>
    </row>
    <row r="27" spans="1:14" x14ac:dyDescent="0.2">
      <c r="A27" s="60">
        <v>17</v>
      </c>
      <c r="B27" s="68" t="s">
        <v>92</v>
      </c>
      <c r="C27" s="7" t="s">
        <v>14</v>
      </c>
      <c r="D27" s="25">
        <v>1</v>
      </c>
      <c r="E27" s="8">
        <v>26</v>
      </c>
      <c r="F27" s="8">
        <v>1</v>
      </c>
      <c r="G27" s="8">
        <v>7</v>
      </c>
      <c r="H27" s="8">
        <v>1</v>
      </c>
      <c r="I27" s="42">
        <v>1</v>
      </c>
      <c r="J27" s="64">
        <f>SUM(E27:I27)</f>
        <v>36</v>
      </c>
      <c r="K27" s="102">
        <v>2</v>
      </c>
      <c r="L27" s="47">
        <f t="shared" si="0"/>
        <v>0.5</v>
      </c>
      <c r="M27" s="51">
        <f>+$D27*SUM(E27:F27)*$L27/12</f>
        <v>1.125</v>
      </c>
      <c r="N27" s="97">
        <f>+$D27*SUM(G27:I27)*$L27/12</f>
        <v>0.375</v>
      </c>
    </row>
    <row r="28" spans="1:14" x14ac:dyDescent="0.2">
      <c r="A28" s="60">
        <v>18</v>
      </c>
      <c r="B28" s="68" t="s">
        <v>53</v>
      </c>
      <c r="C28" s="7" t="s">
        <v>14</v>
      </c>
      <c r="D28" s="25">
        <v>1</v>
      </c>
      <c r="E28" s="8">
        <v>20</v>
      </c>
      <c r="F28" s="8">
        <v>1</v>
      </c>
      <c r="G28" s="8">
        <v>4</v>
      </c>
      <c r="H28" s="8">
        <v>1</v>
      </c>
      <c r="I28" s="42">
        <v>1</v>
      </c>
      <c r="J28" s="64">
        <f>SUM(E28:I28)</f>
        <v>27</v>
      </c>
      <c r="K28" s="102">
        <v>2</v>
      </c>
      <c r="L28" s="47">
        <f t="shared" si="0"/>
        <v>0.5</v>
      </c>
      <c r="M28" s="51">
        <f>+$D28*SUM(E28:F28)*$L28/12</f>
        <v>0.875</v>
      </c>
      <c r="N28" s="97">
        <f>+$D28*SUM(G28:I28)*$L28/12</f>
        <v>0.25</v>
      </c>
    </row>
    <row r="29" spans="1:14" x14ac:dyDescent="0.2">
      <c r="A29" s="60">
        <v>19</v>
      </c>
      <c r="B29" s="68" t="s">
        <v>54</v>
      </c>
      <c r="C29" s="7" t="s">
        <v>14</v>
      </c>
      <c r="D29" s="25">
        <v>1</v>
      </c>
      <c r="E29" s="8">
        <v>12</v>
      </c>
      <c r="F29" s="8">
        <v>1</v>
      </c>
      <c r="G29" s="8">
        <v>4</v>
      </c>
      <c r="H29" s="8">
        <v>1</v>
      </c>
      <c r="I29" s="42">
        <v>1</v>
      </c>
      <c r="J29" s="64">
        <f>SUM(E29:I29)</f>
        <v>19</v>
      </c>
      <c r="K29" s="102">
        <v>3</v>
      </c>
      <c r="L29" s="47">
        <f t="shared" si="0"/>
        <v>0.33333333333333331</v>
      </c>
      <c r="M29" s="51">
        <f>+$D29*SUM(E29:F29)*$L29/12</f>
        <v>0.3611111111111111</v>
      </c>
      <c r="N29" s="97">
        <f>+$D29*SUM(G29:I29)*$L29/12</f>
        <v>0.16666666666666666</v>
      </c>
    </row>
    <row r="30" spans="1:14" x14ac:dyDescent="0.2">
      <c r="A30" s="60">
        <v>20</v>
      </c>
      <c r="B30" s="68" t="s">
        <v>55</v>
      </c>
      <c r="C30" s="7" t="s">
        <v>49</v>
      </c>
      <c r="D30" s="25">
        <v>1</v>
      </c>
      <c r="E30" s="8">
        <v>12</v>
      </c>
      <c r="F30" s="8">
        <v>1</v>
      </c>
      <c r="G30" s="8">
        <v>4</v>
      </c>
      <c r="H30" s="8">
        <v>1</v>
      </c>
      <c r="I30" s="42">
        <v>1</v>
      </c>
      <c r="J30" s="64">
        <f>SUM(E30:I30)</f>
        <v>19</v>
      </c>
      <c r="K30" s="102">
        <v>3</v>
      </c>
      <c r="L30" s="47">
        <f t="shared" si="0"/>
        <v>0.33333333333333331</v>
      </c>
      <c r="M30" s="51">
        <f>+$D30*SUM(E30:F30)*$L30/12</f>
        <v>0.3611111111111111</v>
      </c>
      <c r="N30" s="97">
        <f>+$D30*SUM(G30:I30)*$L30/12</f>
        <v>0.16666666666666666</v>
      </c>
    </row>
    <row r="31" spans="1:14" x14ac:dyDescent="0.2">
      <c r="A31" s="60">
        <v>21</v>
      </c>
      <c r="B31" s="68" t="s">
        <v>56</v>
      </c>
      <c r="C31" s="7" t="s">
        <v>14</v>
      </c>
      <c r="D31" s="25">
        <v>1</v>
      </c>
      <c r="E31" s="8">
        <v>2</v>
      </c>
      <c r="F31" s="8">
        <v>0</v>
      </c>
      <c r="G31" s="8">
        <v>2</v>
      </c>
      <c r="H31" s="8">
        <v>0</v>
      </c>
      <c r="I31" s="42">
        <v>0</v>
      </c>
      <c r="J31" s="64">
        <f>SUM(E31:I31)</f>
        <v>4</v>
      </c>
      <c r="K31" s="102">
        <v>5</v>
      </c>
      <c r="L31" s="47">
        <f t="shared" si="0"/>
        <v>0.2</v>
      </c>
      <c r="M31" s="51">
        <f>+$D31*SUM(E31:F31)*$L31/12</f>
        <v>3.3333333333333333E-2</v>
      </c>
      <c r="N31" s="97">
        <f>+$D31*SUM(G31:I31)*$L31/12</f>
        <v>3.3333333333333333E-2</v>
      </c>
    </row>
    <row r="32" spans="1:14" x14ac:dyDescent="0.2">
      <c r="A32" s="60">
        <v>22</v>
      </c>
      <c r="B32" s="68" t="s">
        <v>57</v>
      </c>
      <c r="C32" s="7" t="s">
        <v>14</v>
      </c>
      <c r="D32" s="25">
        <v>1</v>
      </c>
      <c r="E32" s="8">
        <v>1</v>
      </c>
      <c r="F32" s="8">
        <v>0</v>
      </c>
      <c r="G32" s="8">
        <v>1</v>
      </c>
      <c r="H32" s="8">
        <v>0</v>
      </c>
      <c r="I32" s="42">
        <v>0</v>
      </c>
      <c r="J32" s="64">
        <f>SUM(E32:I32)</f>
        <v>2</v>
      </c>
      <c r="K32" s="102">
        <v>10</v>
      </c>
      <c r="L32" s="47">
        <f t="shared" si="0"/>
        <v>0.1</v>
      </c>
      <c r="M32" s="51">
        <f>+$D32*SUM(E32:F32)*$L32/12</f>
        <v>8.3333333333333332E-3</v>
      </c>
      <c r="N32" s="97">
        <f>+$D32*SUM(G32:I32)*$L32/12</f>
        <v>8.3333333333333332E-3</v>
      </c>
    </row>
    <row r="33" spans="1:14" ht="33.75" x14ac:dyDescent="0.2">
      <c r="A33" s="60">
        <v>23</v>
      </c>
      <c r="B33" s="68" t="s">
        <v>87</v>
      </c>
      <c r="C33" s="7" t="s">
        <v>49</v>
      </c>
      <c r="D33" s="25">
        <v>1</v>
      </c>
      <c r="E33" s="8">
        <v>26</v>
      </c>
      <c r="F33" s="6">
        <v>1</v>
      </c>
      <c r="G33" s="6">
        <v>7</v>
      </c>
      <c r="H33" s="6">
        <v>1</v>
      </c>
      <c r="I33" s="41">
        <v>1</v>
      </c>
      <c r="J33" s="64">
        <f>SUM(E33:I33)</f>
        <v>36</v>
      </c>
      <c r="K33" s="102">
        <v>1</v>
      </c>
      <c r="L33" s="47">
        <f t="shared" si="0"/>
        <v>1</v>
      </c>
      <c r="M33" s="51">
        <f>+$D33*SUM(E33:F33)*$L33/12</f>
        <v>2.25</v>
      </c>
      <c r="N33" s="97">
        <f>+$D33*SUM(G33:I33)*$L33/12</f>
        <v>0.75</v>
      </c>
    </row>
    <row r="34" spans="1:14" x14ac:dyDescent="0.2">
      <c r="A34" s="60">
        <v>24</v>
      </c>
      <c r="B34" s="68" t="s">
        <v>58</v>
      </c>
      <c r="C34" s="7" t="s">
        <v>14</v>
      </c>
      <c r="D34" s="25">
        <v>1</v>
      </c>
      <c r="E34" s="8">
        <v>1</v>
      </c>
      <c r="F34" s="8">
        <v>0</v>
      </c>
      <c r="G34" s="8">
        <v>1</v>
      </c>
      <c r="H34" s="8">
        <v>0</v>
      </c>
      <c r="I34" s="42">
        <v>0</v>
      </c>
      <c r="J34" s="64">
        <f>SUM(E34:I34)</f>
        <v>2</v>
      </c>
      <c r="K34" s="102">
        <v>10</v>
      </c>
      <c r="L34" s="47">
        <f t="shared" si="0"/>
        <v>0.1</v>
      </c>
      <c r="M34" s="51">
        <f>+$D34*SUM(E34:F34)*$L34/12</f>
        <v>8.3333333333333332E-3</v>
      </c>
      <c r="N34" s="97">
        <f>+$D34*SUM(G34:I34)*$L34/12</f>
        <v>8.3333333333333332E-3</v>
      </c>
    </row>
    <row r="35" spans="1:14" x14ac:dyDescent="0.2">
      <c r="A35" s="60">
        <v>25</v>
      </c>
      <c r="B35" s="68" t="s">
        <v>149</v>
      </c>
      <c r="C35" s="7" t="s">
        <v>14</v>
      </c>
      <c r="D35" s="25">
        <v>1</v>
      </c>
      <c r="E35" s="8">
        <v>1</v>
      </c>
      <c r="F35" s="8">
        <v>0</v>
      </c>
      <c r="G35" s="8">
        <v>1</v>
      </c>
      <c r="H35" s="8">
        <v>0</v>
      </c>
      <c r="I35" s="42">
        <v>0</v>
      </c>
      <c r="J35" s="64">
        <f>SUM(E35:I35)</f>
        <v>2</v>
      </c>
      <c r="K35" s="102">
        <v>5</v>
      </c>
      <c r="L35" s="47">
        <f t="shared" si="0"/>
        <v>0.2</v>
      </c>
      <c r="M35" s="51">
        <f>+$D35*SUM(E35:F35)*$L35/12</f>
        <v>1.6666666666666666E-2</v>
      </c>
      <c r="N35" s="97">
        <f>+$D35*SUM(G35:I35)*$L35/12</f>
        <v>1.6666666666666666E-2</v>
      </c>
    </row>
    <row r="36" spans="1:14" x14ac:dyDescent="0.2">
      <c r="A36" s="60">
        <v>26</v>
      </c>
      <c r="B36" s="163" t="s">
        <v>150</v>
      </c>
      <c r="C36" s="159" t="s">
        <v>14</v>
      </c>
      <c r="D36" s="160">
        <v>1</v>
      </c>
      <c r="E36" s="155">
        <v>4</v>
      </c>
      <c r="F36" s="155">
        <v>0</v>
      </c>
      <c r="G36" s="155">
        <v>1</v>
      </c>
      <c r="H36" s="155">
        <v>0</v>
      </c>
      <c r="I36" s="156">
        <v>0</v>
      </c>
      <c r="J36" s="157">
        <f>SUM(E36:I36)</f>
        <v>5</v>
      </c>
      <c r="K36" s="102">
        <v>5</v>
      </c>
      <c r="L36" s="47">
        <f t="shared" ref="L36:L39" si="1">1/K36</f>
        <v>0.2</v>
      </c>
      <c r="M36" s="51">
        <f>+$D36*SUM(E36:F36)*$L36/12</f>
        <v>6.6666666666666666E-2</v>
      </c>
      <c r="N36" s="97">
        <f>+$D36*SUM(G36:I36)*$L36/12</f>
        <v>1.6666666666666666E-2</v>
      </c>
    </row>
    <row r="37" spans="1:14" x14ac:dyDescent="0.2">
      <c r="A37" s="60">
        <v>27</v>
      </c>
      <c r="B37" s="163" t="s">
        <v>161</v>
      </c>
      <c r="C37" s="159" t="s">
        <v>14</v>
      </c>
      <c r="D37" s="160">
        <v>1</v>
      </c>
      <c r="E37" s="155">
        <v>4</v>
      </c>
      <c r="F37" s="155">
        <v>0</v>
      </c>
      <c r="G37" s="155">
        <v>1</v>
      </c>
      <c r="H37" s="155">
        <v>0</v>
      </c>
      <c r="I37" s="156">
        <v>0</v>
      </c>
      <c r="J37" s="157">
        <f>SUM(E37:I37)</f>
        <v>5</v>
      </c>
      <c r="K37" s="102">
        <v>5</v>
      </c>
      <c r="L37" s="47">
        <f t="shared" si="1"/>
        <v>0.2</v>
      </c>
      <c r="M37" s="51">
        <f>+$D37*SUM(E37:F37)*$L37/12</f>
        <v>6.6666666666666666E-2</v>
      </c>
      <c r="N37" s="97">
        <f>+$D37*SUM(G37:I37)*$L37/12</f>
        <v>1.6666666666666666E-2</v>
      </c>
    </row>
    <row r="38" spans="1:14" x14ac:dyDescent="0.2">
      <c r="A38" s="60">
        <v>28</v>
      </c>
      <c r="B38" s="163" t="s">
        <v>127</v>
      </c>
      <c r="C38" s="159" t="s">
        <v>14</v>
      </c>
      <c r="D38" s="160">
        <v>1</v>
      </c>
      <c r="E38" s="155">
        <v>4</v>
      </c>
      <c r="F38" s="155">
        <v>0</v>
      </c>
      <c r="G38" s="155">
        <v>1</v>
      </c>
      <c r="H38" s="155">
        <v>0</v>
      </c>
      <c r="I38" s="156">
        <v>0</v>
      </c>
      <c r="J38" s="157">
        <f>SUM(E38:I38)</f>
        <v>5</v>
      </c>
      <c r="K38" s="102">
        <v>5</v>
      </c>
      <c r="L38" s="47">
        <f t="shared" si="1"/>
        <v>0.2</v>
      </c>
      <c r="M38" s="51">
        <f>+$D38*SUM(E38:F38)*$L38/12</f>
        <v>6.6666666666666666E-2</v>
      </c>
      <c r="N38" s="97">
        <f>+$D38*SUM(G38:I38)*$L38/12</f>
        <v>1.6666666666666666E-2</v>
      </c>
    </row>
    <row r="39" spans="1:14" x14ac:dyDescent="0.2">
      <c r="A39" s="60">
        <v>29</v>
      </c>
      <c r="B39" s="163" t="s">
        <v>128</v>
      </c>
      <c r="C39" s="159" t="s">
        <v>14</v>
      </c>
      <c r="D39" s="160">
        <v>1</v>
      </c>
      <c r="E39" s="155">
        <v>4</v>
      </c>
      <c r="F39" s="155">
        <v>0</v>
      </c>
      <c r="G39" s="155">
        <v>1</v>
      </c>
      <c r="H39" s="155">
        <v>0</v>
      </c>
      <c r="I39" s="156">
        <v>0</v>
      </c>
      <c r="J39" s="157">
        <f>SUM(E39:I39)</f>
        <v>5</v>
      </c>
      <c r="K39" s="102">
        <v>5</v>
      </c>
      <c r="L39" s="47">
        <f t="shared" si="1"/>
        <v>0.2</v>
      </c>
      <c r="M39" s="51">
        <f>+$D39*SUM(E39:F39)*$L39/12</f>
        <v>6.6666666666666666E-2</v>
      </c>
      <c r="N39" s="97">
        <f>+$D39*SUM(G39:I39)*$L39/12</f>
        <v>1.6666666666666666E-2</v>
      </c>
    </row>
    <row r="40" spans="1:14" ht="13.5" thickBot="1" x14ac:dyDescent="0.25">
      <c r="A40" s="61"/>
      <c r="B40" s="69"/>
      <c r="C40" s="27"/>
      <c r="D40" s="28"/>
      <c r="E40" s="29"/>
      <c r="F40" s="29"/>
      <c r="G40" s="29"/>
      <c r="H40" s="29"/>
      <c r="I40" s="43"/>
      <c r="J40" s="65"/>
      <c r="K40" s="103"/>
      <c r="L40" s="48"/>
      <c r="M40" s="52"/>
      <c r="N40" s="98"/>
    </row>
    <row r="41" spans="1:14" ht="13.5" thickBot="1" x14ac:dyDescent="0.25">
      <c r="A41" s="130" t="s">
        <v>0</v>
      </c>
      <c r="B41" s="131" t="s">
        <v>13</v>
      </c>
      <c r="C41" s="132"/>
      <c r="D41" s="133"/>
      <c r="E41" s="133"/>
      <c r="F41" s="133"/>
      <c r="G41" s="133"/>
      <c r="H41" s="133"/>
      <c r="I41" s="133"/>
      <c r="J41" s="133"/>
      <c r="K41" s="134"/>
      <c r="L41" s="134"/>
      <c r="M41" s="137"/>
      <c r="N41" s="138"/>
    </row>
    <row r="42" spans="1:14" x14ac:dyDescent="0.2">
      <c r="A42" s="62">
        <v>1</v>
      </c>
      <c r="B42" s="68" t="s">
        <v>59</v>
      </c>
      <c r="C42" s="7" t="s">
        <v>14</v>
      </c>
      <c r="D42" s="25">
        <v>1</v>
      </c>
      <c r="E42" s="8">
        <v>5</v>
      </c>
      <c r="F42" s="8">
        <v>0</v>
      </c>
      <c r="G42" s="8">
        <v>1</v>
      </c>
      <c r="H42" s="8">
        <v>0</v>
      </c>
      <c r="I42" s="42">
        <v>0</v>
      </c>
      <c r="J42" s="64">
        <f>SUM(E42:I42)</f>
        <v>6</v>
      </c>
      <c r="K42" s="102">
        <v>7</v>
      </c>
      <c r="L42" s="47">
        <f t="shared" si="0"/>
        <v>0.14285714285714285</v>
      </c>
      <c r="M42" s="51">
        <f>+$D42*SUM(E42:F42)*$L42/12</f>
        <v>5.9523809523809514E-2</v>
      </c>
      <c r="N42" s="97">
        <f>+$D42*SUM(G42:I42)*$L42/12</f>
        <v>1.1904761904761904E-2</v>
      </c>
    </row>
    <row r="43" spans="1:14" x14ac:dyDescent="0.2">
      <c r="A43" s="62">
        <v>2</v>
      </c>
      <c r="B43" s="68" t="s">
        <v>60</v>
      </c>
      <c r="C43" s="7" t="s">
        <v>14</v>
      </c>
      <c r="D43" s="25">
        <v>1</v>
      </c>
      <c r="E43" s="8">
        <v>4</v>
      </c>
      <c r="F43" s="8">
        <v>0</v>
      </c>
      <c r="G43" s="8">
        <v>1</v>
      </c>
      <c r="H43" s="8">
        <v>0</v>
      </c>
      <c r="I43" s="42">
        <v>0</v>
      </c>
      <c r="J43" s="64">
        <f>SUM(E43:I43)</f>
        <v>5</v>
      </c>
      <c r="K43" s="102">
        <v>7</v>
      </c>
      <c r="L43" s="47">
        <f t="shared" si="0"/>
        <v>0.14285714285714285</v>
      </c>
      <c r="M43" s="51">
        <f>+$D43*SUM(E43:F43)*$L43/12</f>
        <v>4.7619047619047616E-2</v>
      </c>
      <c r="N43" s="97">
        <f>+$D43*SUM(G43:I43)*$L43/12</f>
        <v>1.1904761904761904E-2</v>
      </c>
    </row>
    <row r="44" spans="1:14" ht="22.5" x14ac:dyDescent="0.2">
      <c r="A44" s="62">
        <v>3</v>
      </c>
      <c r="B44" s="68" t="s">
        <v>162</v>
      </c>
      <c r="C44" s="7" t="s">
        <v>14</v>
      </c>
      <c r="D44" s="25">
        <v>1</v>
      </c>
      <c r="E44" s="8">
        <v>5</v>
      </c>
      <c r="F44" s="8">
        <v>0</v>
      </c>
      <c r="G44" s="8">
        <v>3</v>
      </c>
      <c r="H44" s="8">
        <v>0</v>
      </c>
      <c r="I44" s="42">
        <v>0</v>
      </c>
      <c r="J44" s="64">
        <f>SUM(E44:I44)</f>
        <v>8</v>
      </c>
      <c r="K44" s="102">
        <v>4</v>
      </c>
      <c r="L44" s="47">
        <f t="shared" si="0"/>
        <v>0.25</v>
      </c>
      <c r="M44" s="51">
        <f>+$D44*SUM(E44:F44)*$L44/12</f>
        <v>0.10416666666666667</v>
      </c>
      <c r="N44" s="97">
        <f>+$D44*SUM(G44:I44)*$L44/12</f>
        <v>6.25E-2</v>
      </c>
    </row>
    <row r="45" spans="1:14" x14ac:dyDescent="0.2">
      <c r="A45" s="60">
        <v>4</v>
      </c>
      <c r="B45" s="68" t="s">
        <v>163</v>
      </c>
      <c r="C45" s="7" t="s">
        <v>14</v>
      </c>
      <c r="D45" s="25">
        <v>1</v>
      </c>
      <c r="E45" s="8">
        <v>9</v>
      </c>
      <c r="F45" s="8">
        <v>1</v>
      </c>
      <c r="G45" s="8">
        <v>3</v>
      </c>
      <c r="H45" s="8">
        <v>1</v>
      </c>
      <c r="I45" s="42">
        <v>1</v>
      </c>
      <c r="J45" s="64">
        <f>SUM(E45:I45)</f>
        <v>15</v>
      </c>
      <c r="K45" s="102">
        <v>3</v>
      </c>
      <c r="L45" s="47">
        <f t="shared" si="0"/>
        <v>0.33333333333333331</v>
      </c>
      <c r="M45" s="51">
        <f>+$D45*SUM(E45:F45)*$L45/12</f>
        <v>0.27777777777777773</v>
      </c>
      <c r="N45" s="97">
        <f>+$D45*SUM(G45:I45)*$L45/12</f>
        <v>0.13888888888888887</v>
      </c>
    </row>
    <row r="46" spans="1:14" ht="22.5" x14ac:dyDescent="0.2">
      <c r="A46" s="62">
        <v>5</v>
      </c>
      <c r="B46" s="164" t="s">
        <v>165</v>
      </c>
      <c r="C46" s="7" t="s">
        <v>14</v>
      </c>
      <c r="D46" s="25">
        <v>1</v>
      </c>
      <c r="E46" s="155">
        <v>7</v>
      </c>
      <c r="F46" s="155">
        <v>0</v>
      </c>
      <c r="G46" s="155">
        <v>4</v>
      </c>
      <c r="H46" s="155">
        <v>0</v>
      </c>
      <c r="I46" s="156">
        <v>0</v>
      </c>
      <c r="J46" s="157">
        <f>SUM(E46:I46)</f>
        <v>11</v>
      </c>
      <c r="K46" s="161">
        <v>10</v>
      </c>
      <c r="L46" s="47">
        <f t="shared" si="0"/>
        <v>0.1</v>
      </c>
      <c r="M46" s="51">
        <f>+$D46*SUM(E46:F46)*$L46/12</f>
        <v>5.8333333333333341E-2</v>
      </c>
      <c r="N46" s="97">
        <f>+$D46*SUM(G46:I46)*$L46/12</f>
        <v>3.3333333333333333E-2</v>
      </c>
    </row>
    <row r="47" spans="1:14" x14ac:dyDescent="0.2">
      <c r="A47" s="60">
        <v>6</v>
      </c>
      <c r="B47" s="68" t="s">
        <v>164</v>
      </c>
      <c r="C47" s="7" t="s">
        <v>14</v>
      </c>
      <c r="D47" s="25">
        <v>1</v>
      </c>
      <c r="E47" s="155">
        <v>7</v>
      </c>
      <c r="F47" s="155">
        <v>0</v>
      </c>
      <c r="G47" s="155">
        <v>4</v>
      </c>
      <c r="H47" s="155">
        <v>0</v>
      </c>
      <c r="I47" s="156">
        <v>0</v>
      </c>
      <c r="J47" s="157">
        <f>SUM(E47:I47)</f>
        <v>11</v>
      </c>
      <c r="K47" s="161">
        <v>10</v>
      </c>
      <c r="L47" s="47">
        <f t="shared" si="0"/>
        <v>0.1</v>
      </c>
      <c r="M47" s="51">
        <f>+$D47*SUM(E47:F47)*$L47/12</f>
        <v>5.8333333333333341E-2</v>
      </c>
      <c r="N47" s="97">
        <f>+$D47*SUM(G47:I47)*$L47/12</f>
        <v>3.3333333333333333E-2</v>
      </c>
    </row>
    <row r="48" spans="1:14" ht="22.5" x14ac:dyDescent="0.2">
      <c r="A48" s="60">
        <v>7</v>
      </c>
      <c r="B48" s="158" t="s">
        <v>129</v>
      </c>
      <c r="C48" s="7" t="s">
        <v>14</v>
      </c>
      <c r="D48" s="25">
        <v>1</v>
      </c>
      <c r="E48" s="155">
        <v>1</v>
      </c>
      <c r="F48" s="155">
        <v>0</v>
      </c>
      <c r="G48" s="155">
        <v>1</v>
      </c>
      <c r="H48" s="155">
        <v>0</v>
      </c>
      <c r="I48" s="156">
        <v>0</v>
      </c>
      <c r="J48" s="157">
        <f>SUM(E48:I48)</f>
        <v>2</v>
      </c>
      <c r="K48" s="161">
        <v>10</v>
      </c>
      <c r="L48" s="47">
        <f t="shared" si="0"/>
        <v>0.1</v>
      </c>
      <c r="M48" s="51">
        <f>+$D48*SUM(E48:F48)*$L48/12</f>
        <v>8.3333333333333332E-3</v>
      </c>
      <c r="N48" s="97">
        <f>+$D48*SUM(G48:I48)*$L48/12</f>
        <v>8.3333333333333332E-3</v>
      </c>
    </row>
    <row r="49" spans="1:14" x14ac:dyDescent="0.2">
      <c r="A49" s="62">
        <v>8</v>
      </c>
      <c r="B49" s="68" t="s">
        <v>168</v>
      </c>
      <c r="C49" s="7" t="s">
        <v>14</v>
      </c>
      <c r="D49" s="25">
        <v>1</v>
      </c>
      <c r="E49" s="155">
        <v>1</v>
      </c>
      <c r="F49" s="155">
        <v>0</v>
      </c>
      <c r="G49" s="155">
        <v>1</v>
      </c>
      <c r="H49" s="155">
        <v>0</v>
      </c>
      <c r="I49" s="156">
        <v>0</v>
      </c>
      <c r="J49" s="157">
        <f>SUM(E49:I49)</f>
        <v>2</v>
      </c>
      <c r="K49" s="161">
        <v>10</v>
      </c>
      <c r="L49" s="47">
        <f t="shared" si="0"/>
        <v>0.1</v>
      </c>
      <c r="M49" s="51">
        <f>+$D49*SUM(E49:F49)*$L49/12</f>
        <v>8.3333333333333332E-3</v>
      </c>
      <c r="N49" s="97">
        <f>+$D49*SUM(G49:I49)*$L49/12</f>
        <v>8.3333333333333332E-3</v>
      </c>
    </row>
    <row r="50" spans="1:14" x14ac:dyDescent="0.2">
      <c r="A50" s="60">
        <v>9</v>
      </c>
      <c r="B50" s="68" t="s">
        <v>166</v>
      </c>
      <c r="C50" s="7" t="s">
        <v>14</v>
      </c>
      <c r="D50" s="25">
        <v>1</v>
      </c>
      <c r="E50" s="155">
        <v>7</v>
      </c>
      <c r="F50" s="155">
        <v>0</v>
      </c>
      <c r="G50" s="155">
        <v>4</v>
      </c>
      <c r="H50" s="155">
        <v>0</v>
      </c>
      <c r="I50" s="156">
        <v>0</v>
      </c>
      <c r="J50" s="157">
        <f>SUM(E50:I50)</f>
        <v>11</v>
      </c>
      <c r="K50" s="161">
        <v>10</v>
      </c>
      <c r="L50" s="47">
        <f t="shared" si="0"/>
        <v>0.1</v>
      </c>
      <c r="M50" s="51">
        <f>+$D50*SUM(E50:F50)*$L50/12</f>
        <v>5.8333333333333341E-2</v>
      </c>
      <c r="N50" s="97">
        <f>+$D50*SUM(G50:I50)*$L50/12</f>
        <v>3.3333333333333333E-2</v>
      </c>
    </row>
    <row r="51" spans="1:14" x14ac:dyDescent="0.2">
      <c r="A51" s="60">
        <v>10</v>
      </c>
      <c r="B51" s="158" t="s">
        <v>130</v>
      </c>
      <c r="C51" s="7" t="s">
        <v>14</v>
      </c>
      <c r="D51" s="25">
        <v>1</v>
      </c>
      <c r="E51" s="155">
        <v>1</v>
      </c>
      <c r="F51" s="155">
        <v>0</v>
      </c>
      <c r="G51" s="155">
        <v>0</v>
      </c>
      <c r="H51" s="155">
        <v>0</v>
      </c>
      <c r="I51" s="156">
        <v>0</v>
      </c>
      <c r="J51" s="157">
        <f>SUM(E51:I51)</f>
        <v>1</v>
      </c>
      <c r="K51" s="161">
        <v>10</v>
      </c>
      <c r="L51" s="47">
        <f t="shared" si="0"/>
        <v>0.1</v>
      </c>
      <c r="M51" s="51">
        <f>+$D51*SUM(E51:F51)*$L51/12</f>
        <v>8.3333333333333332E-3</v>
      </c>
      <c r="N51" s="97">
        <f>+$D51*SUM(G51:I51)*$L51/12</f>
        <v>0</v>
      </c>
    </row>
    <row r="52" spans="1:14" x14ac:dyDescent="0.2">
      <c r="A52" s="62">
        <v>11</v>
      </c>
      <c r="B52" s="158" t="s">
        <v>131</v>
      </c>
      <c r="C52" s="7" t="s">
        <v>14</v>
      </c>
      <c r="D52" s="25">
        <v>1</v>
      </c>
      <c r="E52" s="155">
        <v>1</v>
      </c>
      <c r="F52" s="155">
        <v>0</v>
      </c>
      <c r="G52" s="155">
        <v>1</v>
      </c>
      <c r="H52" s="155">
        <v>0</v>
      </c>
      <c r="I52" s="156">
        <v>0</v>
      </c>
      <c r="J52" s="157">
        <f>SUM(E52:I52)</f>
        <v>2</v>
      </c>
      <c r="K52" s="161">
        <v>10</v>
      </c>
      <c r="L52" s="47">
        <f t="shared" si="0"/>
        <v>0.1</v>
      </c>
      <c r="M52" s="51">
        <f>+$D52*SUM(E52:F52)*$L52/12</f>
        <v>8.3333333333333332E-3</v>
      </c>
      <c r="N52" s="97">
        <f>+$D52*SUM(G52:I52)*$L52/12</f>
        <v>8.3333333333333332E-3</v>
      </c>
    </row>
    <row r="53" spans="1:14" x14ac:dyDescent="0.2">
      <c r="A53" s="60">
        <v>12</v>
      </c>
      <c r="B53" s="158" t="s">
        <v>132</v>
      </c>
      <c r="C53" s="7" t="s">
        <v>14</v>
      </c>
      <c r="D53" s="25">
        <v>1</v>
      </c>
      <c r="E53" s="155">
        <v>7</v>
      </c>
      <c r="F53" s="155">
        <v>0</v>
      </c>
      <c r="G53" s="155">
        <v>4</v>
      </c>
      <c r="H53" s="155">
        <v>0</v>
      </c>
      <c r="I53" s="156">
        <v>0</v>
      </c>
      <c r="J53" s="157">
        <f>SUM(E53:I53)</f>
        <v>11</v>
      </c>
      <c r="K53" s="161">
        <v>10</v>
      </c>
      <c r="L53" s="47">
        <f t="shared" si="0"/>
        <v>0.1</v>
      </c>
      <c r="M53" s="51">
        <f>+$D53*SUM(E53:F53)*$L53/12</f>
        <v>5.8333333333333341E-2</v>
      </c>
      <c r="N53" s="97">
        <f>+$D53*SUM(G53:I53)*$L53/12</f>
        <v>3.3333333333333333E-2</v>
      </c>
    </row>
    <row r="54" spans="1:14" x14ac:dyDescent="0.2">
      <c r="A54" s="60">
        <v>13</v>
      </c>
      <c r="B54" s="158" t="s">
        <v>133</v>
      </c>
      <c r="C54" s="7" t="s">
        <v>14</v>
      </c>
      <c r="D54" s="25">
        <v>1</v>
      </c>
      <c r="E54" s="155">
        <v>1</v>
      </c>
      <c r="F54" s="155">
        <v>0</v>
      </c>
      <c r="G54" s="155">
        <v>1</v>
      </c>
      <c r="H54" s="155">
        <v>0</v>
      </c>
      <c r="I54" s="156">
        <v>0</v>
      </c>
      <c r="J54" s="157">
        <f>SUM(E54:I54)</f>
        <v>2</v>
      </c>
      <c r="K54" s="161">
        <v>10</v>
      </c>
      <c r="L54" s="47">
        <f t="shared" si="0"/>
        <v>0.1</v>
      </c>
      <c r="M54" s="51">
        <f>+$D54*SUM(E54:F54)*$L54/12</f>
        <v>8.3333333333333332E-3</v>
      </c>
      <c r="N54" s="97">
        <f>+$D54*SUM(G54:I54)*$L54/12</f>
        <v>8.3333333333333332E-3</v>
      </c>
    </row>
    <row r="55" spans="1:14" ht="13.5" thickBot="1" x14ac:dyDescent="0.25">
      <c r="A55" s="61"/>
      <c r="B55" s="69"/>
      <c r="C55" s="27"/>
      <c r="D55" s="28"/>
      <c r="E55" s="29"/>
      <c r="F55" s="29"/>
      <c r="G55" s="29"/>
      <c r="H55" s="29"/>
      <c r="I55" s="43"/>
      <c r="J55" s="65"/>
      <c r="K55" s="103"/>
      <c r="L55" s="48"/>
      <c r="M55" s="52"/>
      <c r="N55" s="98"/>
    </row>
    <row r="56" spans="1:14" ht="13.5" thickBot="1" x14ac:dyDescent="0.25">
      <c r="A56" s="139" t="s">
        <v>0</v>
      </c>
      <c r="B56" s="140" t="s">
        <v>15</v>
      </c>
      <c r="C56" s="135"/>
      <c r="D56" s="134"/>
      <c r="E56" s="134"/>
      <c r="F56" s="134"/>
      <c r="G56" s="134"/>
      <c r="H56" s="134"/>
      <c r="I56" s="134"/>
      <c r="J56" s="134"/>
      <c r="K56" s="134"/>
      <c r="L56" s="134"/>
      <c r="M56" s="137"/>
      <c r="N56" s="138"/>
    </row>
    <row r="57" spans="1:14" ht="22.5" x14ac:dyDescent="0.2">
      <c r="A57" s="129">
        <v>1</v>
      </c>
      <c r="B57" s="66" t="s">
        <v>167</v>
      </c>
      <c r="C57" s="5" t="s">
        <v>14</v>
      </c>
      <c r="D57" s="24">
        <v>1</v>
      </c>
      <c r="E57" s="6">
        <v>6</v>
      </c>
      <c r="F57" s="6">
        <v>0</v>
      </c>
      <c r="G57" s="6">
        <v>3</v>
      </c>
      <c r="H57" s="6">
        <v>1</v>
      </c>
      <c r="I57" s="41">
        <v>1</v>
      </c>
      <c r="J57" s="63">
        <f>SUM(E57:I57)</f>
        <v>11</v>
      </c>
      <c r="K57" s="106">
        <v>6</v>
      </c>
      <c r="L57" s="50">
        <f>1/K57</f>
        <v>0.16666666666666666</v>
      </c>
      <c r="M57" s="108">
        <f>+$D57*SUM(E57:F57)*$L57/12</f>
        <v>8.3333333333333329E-2</v>
      </c>
      <c r="N57" s="104">
        <f>+$D57*SUM(G57:I57)*$L57/12</f>
        <v>6.9444444444444434E-2</v>
      </c>
    </row>
    <row r="58" spans="1:14" ht="22.5" x14ac:dyDescent="0.2">
      <c r="A58" s="99">
        <v>2</v>
      </c>
      <c r="B58" s="68" t="s">
        <v>156</v>
      </c>
      <c r="C58" s="7" t="s">
        <v>14</v>
      </c>
      <c r="D58" s="25">
        <v>1</v>
      </c>
      <c r="E58" s="8">
        <v>3</v>
      </c>
      <c r="F58" s="8">
        <v>0</v>
      </c>
      <c r="G58" s="8">
        <v>0</v>
      </c>
      <c r="H58" s="8">
        <v>0</v>
      </c>
      <c r="I58" s="42">
        <v>0</v>
      </c>
      <c r="J58" s="64">
        <f>SUM(E58:I58)</f>
        <v>3</v>
      </c>
      <c r="K58" s="105">
        <v>6</v>
      </c>
      <c r="L58" s="49">
        <f>1/K58</f>
        <v>0.16666666666666666</v>
      </c>
      <c r="M58" s="53">
        <f>+$D58*SUM(E58:F58)*$L58/12</f>
        <v>4.1666666666666664E-2</v>
      </c>
      <c r="N58" s="97">
        <f>+$D58*SUM(G58:I58)*$L58/12</f>
        <v>0</v>
      </c>
    </row>
    <row r="59" spans="1:14" ht="33.75" x14ac:dyDescent="0.2">
      <c r="A59" s="60">
        <v>3</v>
      </c>
      <c r="B59" s="68" t="s">
        <v>157</v>
      </c>
      <c r="C59" s="7" t="s">
        <v>14</v>
      </c>
      <c r="D59" s="25">
        <v>1</v>
      </c>
      <c r="E59" s="8">
        <v>2</v>
      </c>
      <c r="F59" s="8">
        <v>0</v>
      </c>
      <c r="G59" s="8">
        <v>0</v>
      </c>
      <c r="H59" s="8">
        <v>0</v>
      </c>
      <c r="I59" s="42">
        <v>0</v>
      </c>
      <c r="J59" s="64">
        <f>SUM(E59:I59)</f>
        <v>2</v>
      </c>
      <c r="K59" s="102">
        <v>6</v>
      </c>
      <c r="L59" s="47">
        <f>1/K59</f>
        <v>0.16666666666666666</v>
      </c>
      <c r="M59" s="51">
        <f>+$D59*SUM(E59:F59)*$L59/12</f>
        <v>2.7777777777777776E-2</v>
      </c>
      <c r="N59" s="97">
        <f>+$D59*SUM(G59:I59)*$L59/12</f>
        <v>0</v>
      </c>
    </row>
    <row r="60" spans="1:14" ht="13.5" thickBot="1" x14ac:dyDescent="0.25">
      <c r="A60" s="61"/>
      <c r="B60" s="69"/>
      <c r="C60" s="27"/>
      <c r="D60" s="28"/>
      <c r="E60" s="29"/>
      <c r="F60" s="29"/>
      <c r="G60" s="29"/>
      <c r="H60" s="29"/>
      <c r="I60" s="43"/>
      <c r="J60" s="65"/>
      <c r="K60" s="103"/>
      <c r="L60" s="48"/>
      <c r="M60" s="52"/>
      <c r="N60" s="98"/>
    </row>
    <row r="61" spans="1:14" ht="13.5" thickBot="1" x14ac:dyDescent="0.25">
      <c r="A61" s="141"/>
      <c r="B61" s="142" t="s">
        <v>67</v>
      </c>
      <c r="C61" s="143"/>
      <c r="D61" s="144"/>
      <c r="E61" s="145"/>
      <c r="F61" s="145"/>
      <c r="G61" s="145"/>
      <c r="H61" s="145"/>
      <c r="I61" s="145"/>
      <c r="J61" s="143"/>
      <c r="K61" s="143"/>
      <c r="L61" s="143"/>
      <c r="M61" s="146"/>
      <c r="N61" s="138"/>
    </row>
    <row r="62" spans="1:14" x14ac:dyDescent="0.2">
      <c r="A62" s="60">
        <v>1</v>
      </c>
      <c r="B62" s="66" t="s">
        <v>16</v>
      </c>
      <c r="C62" s="5" t="s">
        <v>14</v>
      </c>
      <c r="D62" s="24">
        <v>1</v>
      </c>
      <c r="E62" s="6">
        <v>4</v>
      </c>
      <c r="F62" s="6">
        <v>0</v>
      </c>
      <c r="G62" s="6">
        <v>1</v>
      </c>
      <c r="H62" s="6">
        <v>0</v>
      </c>
      <c r="I62" s="41">
        <v>0</v>
      </c>
      <c r="J62" s="63">
        <f>SUM(E62:I62)</f>
        <v>5</v>
      </c>
      <c r="K62" s="106">
        <v>5</v>
      </c>
      <c r="L62" s="50">
        <f>1/K62</f>
        <v>0.2</v>
      </c>
      <c r="M62" s="108">
        <f>+$D62*SUM(E62:F62)*$L62/12</f>
        <v>6.6666666666666666E-2</v>
      </c>
      <c r="N62" s="104">
        <f>+$D62*SUM(G62:I62)*$L62/12</f>
        <v>1.6666666666666666E-2</v>
      </c>
    </row>
    <row r="63" spans="1:14" x14ac:dyDescent="0.2">
      <c r="A63" s="62">
        <v>2</v>
      </c>
      <c r="B63" s="68" t="s">
        <v>17</v>
      </c>
      <c r="C63" s="7" t="s">
        <v>14</v>
      </c>
      <c r="D63" s="25">
        <v>1</v>
      </c>
      <c r="E63" s="8">
        <v>4</v>
      </c>
      <c r="F63" s="8">
        <v>0</v>
      </c>
      <c r="G63" s="8">
        <v>0</v>
      </c>
      <c r="H63" s="8">
        <v>0</v>
      </c>
      <c r="I63" s="42">
        <v>0</v>
      </c>
      <c r="J63" s="64">
        <f>SUM(E63:I63)</f>
        <v>4</v>
      </c>
      <c r="K63" s="105">
        <v>5</v>
      </c>
      <c r="L63" s="49">
        <f>1/K63</f>
        <v>0.2</v>
      </c>
      <c r="M63" s="53">
        <f>+$D63*SUM(E63:F63)*$L63/12</f>
        <v>6.6666666666666666E-2</v>
      </c>
      <c r="N63" s="97">
        <f>+$D63*SUM(G63:I63)*$L63/12</f>
        <v>0</v>
      </c>
    </row>
    <row r="64" spans="1:14" x14ac:dyDescent="0.2">
      <c r="A64" s="62">
        <v>3</v>
      </c>
      <c r="B64" s="68" t="s">
        <v>18</v>
      </c>
      <c r="C64" s="7" t="s">
        <v>14</v>
      </c>
      <c r="D64" s="25">
        <v>1</v>
      </c>
      <c r="E64" s="8">
        <v>1</v>
      </c>
      <c r="F64" s="8">
        <v>0</v>
      </c>
      <c r="G64" s="8">
        <v>1</v>
      </c>
      <c r="H64" s="8">
        <v>0</v>
      </c>
      <c r="I64" s="42">
        <v>0</v>
      </c>
      <c r="J64" s="64">
        <f>SUM(E64:I64)</f>
        <v>2</v>
      </c>
      <c r="K64" s="105">
        <v>5</v>
      </c>
      <c r="L64" s="49">
        <f>1/K64</f>
        <v>0.2</v>
      </c>
      <c r="M64" s="53">
        <f>+$D64*SUM(E64:F64)*$L64/12</f>
        <v>1.6666666666666666E-2</v>
      </c>
      <c r="N64" s="165">
        <f>+$D64*SUM(G64:I64)*$L64/12</f>
        <v>1.6666666666666666E-2</v>
      </c>
    </row>
    <row r="65" spans="1:19" x14ac:dyDescent="0.2">
      <c r="A65" s="60">
        <v>4</v>
      </c>
      <c r="B65" s="68" t="s">
        <v>19</v>
      </c>
      <c r="C65" s="7" t="s">
        <v>14</v>
      </c>
      <c r="D65" s="25">
        <v>1</v>
      </c>
      <c r="E65" s="8">
        <v>2</v>
      </c>
      <c r="F65" s="8">
        <v>1</v>
      </c>
      <c r="G65" s="8">
        <v>1</v>
      </c>
      <c r="H65" s="8">
        <v>1</v>
      </c>
      <c r="I65" s="42">
        <v>1</v>
      </c>
      <c r="J65" s="64">
        <f>SUM(E65:I65)</f>
        <v>6</v>
      </c>
      <c r="K65" s="105">
        <v>5</v>
      </c>
      <c r="L65" s="50">
        <f>1/K65</f>
        <v>0.2</v>
      </c>
      <c r="M65" s="53">
        <f>+$D65*SUM(E65:F65)*$L65/12</f>
        <v>5.000000000000001E-2</v>
      </c>
      <c r="N65" s="165">
        <f>+$D65*SUM(G65:I65)*$L65/12</f>
        <v>5.000000000000001E-2</v>
      </c>
    </row>
    <row r="66" spans="1:19" ht="13.5" thickBot="1" x14ac:dyDescent="0.25">
      <c r="A66" s="61"/>
      <c r="B66" s="69"/>
      <c r="C66" s="27"/>
      <c r="D66" s="28"/>
      <c r="E66" s="29"/>
      <c r="F66" s="29"/>
      <c r="G66" s="29"/>
      <c r="H66" s="29"/>
      <c r="I66" s="43"/>
      <c r="J66" s="65"/>
      <c r="K66" s="103"/>
      <c r="L66" s="48"/>
      <c r="M66" s="52"/>
      <c r="N66" s="98"/>
    </row>
    <row r="67" spans="1:19" ht="13.5" thickBot="1" x14ac:dyDescent="0.25">
      <c r="A67" s="178" t="s">
        <v>77</v>
      </c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09">
        <f>SUM(M10:M66)</f>
        <v>23.387698412698413</v>
      </c>
      <c r="N67" s="110">
        <f>SUM(N10:N66)</f>
        <v>8.3446428571428584</v>
      </c>
    </row>
    <row r="68" spans="1:19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S68">
        <v>7.07</v>
      </c>
    </row>
    <row r="69" spans="1:19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9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9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9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9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9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9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9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</sheetData>
  <mergeCells count="2">
    <mergeCell ref="A67:L67"/>
    <mergeCell ref="A6:M6"/>
  </mergeCells>
  <phoneticPr fontId="13" type="noConversion"/>
  <printOptions horizontalCentered="1"/>
  <pageMargins left="0.35433070866141736" right="0.35433070866141736" top="0.39370078740157483" bottom="0.19685039370078741" header="0" footer="0"/>
  <pageSetup scale="71" orientation="landscape" r:id="rId1"/>
  <headerFooter alignWithMargins="0"/>
  <ignoredErrors>
    <ignoredError sqref="J61 N59:N65 N55:N57 J55:J56 N24:N34 J41 N40:N41 N42:N4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4:C40"/>
  <sheetViews>
    <sheetView topLeftCell="A2" zoomScaleNormal="100" workbookViewId="0">
      <selection activeCell="B22" sqref="B22"/>
    </sheetView>
  </sheetViews>
  <sheetFormatPr baseColWidth="10" defaultRowHeight="12.75" x14ac:dyDescent="0.2"/>
  <cols>
    <col min="1" max="1" width="26.7109375" customWidth="1"/>
    <col min="2" max="2" width="68.85546875" customWidth="1"/>
    <col min="3" max="3" width="25.140625" customWidth="1"/>
  </cols>
  <sheetData>
    <row r="4" spans="1:3" x14ac:dyDescent="0.2">
      <c r="C4" s="91" t="s">
        <v>117</v>
      </c>
    </row>
    <row r="5" spans="1:3" x14ac:dyDescent="0.2">
      <c r="A5" s="13" t="s">
        <v>71</v>
      </c>
      <c r="B5" s="9"/>
      <c r="C5" s="9"/>
    </row>
    <row r="6" spans="1:3" ht="13.5" thickBot="1" x14ac:dyDescent="0.25">
      <c r="B6" s="9"/>
      <c r="C6" s="9"/>
    </row>
    <row r="7" spans="1:3" ht="26.25" thickBot="1" x14ac:dyDescent="0.25">
      <c r="A7" s="147" t="s">
        <v>70</v>
      </c>
      <c r="B7" s="148" t="s">
        <v>65</v>
      </c>
      <c r="C7" s="149" t="s">
        <v>122</v>
      </c>
    </row>
    <row r="8" spans="1:3" x14ac:dyDescent="0.2">
      <c r="A8" s="16"/>
      <c r="B8" s="17"/>
      <c r="C8" s="18"/>
    </row>
    <row r="9" spans="1:3" x14ac:dyDescent="0.2">
      <c r="A9" s="14" t="s">
        <v>106</v>
      </c>
      <c r="B9" s="10" t="s">
        <v>69</v>
      </c>
      <c r="C9" s="31">
        <v>1</v>
      </c>
    </row>
    <row r="10" spans="1:3" x14ac:dyDescent="0.2">
      <c r="A10" s="14" t="s">
        <v>106</v>
      </c>
      <c r="B10" s="10" t="s">
        <v>88</v>
      </c>
      <c r="C10" s="30">
        <v>1</v>
      </c>
    </row>
    <row r="11" spans="1:3" x14ac:dyDescent="0.2">
      <c r="A11" s="14" t="s">
        <v>106</v>
      </c>
      <c r="B11" s="10" t="s">
        <v>112</v>
      </c>
      <c r="C11" s="30">
        <v>1</v>
      </c>
    </row>
    <row r="12" spans="1:3" x14ac:dyDescent="0.2">
      <c r="A12" s="14" t="s">
        <v>106</v>
      </c>
      <c r="B12" s="10" t="s">
        <v>89</v>
      </c>
      <c r="C12" s="30">
        <v>1</v>
      </c>
    </row>
    <row r="13" spans="1:3" x14ac:dyDescent="0.2">
      <c r="A13" s="14" t="s">
        <v>106</v>
      </c>
      <c r="B13" s="10" t="s">
        <v>79</v>
      </c>
      <c r="C13" s="30">
        <v>1</v>
      </c>
    </row>
    <row r="14" spans="1:3" x14ac:dyDescent="0.2">
      <c r="A14" s="14" t="s">
        <v>106</v>
      </c>
      <c r="B14" s="10" t="s">
        <v>63</v>
      </c>
      <c r="C14" s="30">
        <v>1</v>
      </c>
    </row>
    <row r="15" spans="1:3" x14ac:dyDescent="0.2">
      <c r="A15" s="14" t="s">
        <v>106</v>
      </c>
      <c r="B15" s="11" t="s">
        <v>64</v>
      </c>
      <c r="C15" s="30">
        <v>1</v>
      </c>
    </row>
    <row r="16" spans="1:3" x14ac:dyDescent="0.2">
      <c r="A16" s="14" t="s">
        <v>106</v>
      </c>
      <c r="B16" s="11" t="s">
        <v>68</v>
      </c>
      <c r="C16" s="30">
        <v>1</v>
      </c>
    </row>
    <row r="17" spans="1:3" x14ac:dyDescent="0.2">
      <c r="A17" s="14" t="s">
        <v>106</v>
      </c>
      <c r="B17" s="12" t="s">
        <v>72</v>
      </c>
      <c r="C17" s="31">
        <v>1</v>
      </c>
    </row>
    <row r="18" spans="1:3" x14ac:dyDescent="0.2">
      <c r="A18" s="14" t="s">
        <v>106</v>
      </c>
      <c r="B18" s="12" t="s">
        <v>73</v>
      </c>
      <c r="C18" s="31">
        <v>1</v>
      </c>
    </row>
    <row r="19" spans="1:3" x14ac:dyDescent="0.2">
      <c r="A19" s="14" t="s">
        <v>106</v>
      </c>
      <c r="B19" s="12" t="s">
        <v>76</v>
      </c>
      <c r="C19" s="31">
        <v>1</v>
      </c>
    </row>
    <row r="20" spans="1:3" x14ac:dyDescent="0.2">
      <c r="A20" s="14" t="s">
        <v>106</v>
      </c>
      <c r="B20" s="12" t="s">
        <v>100</v>
      </c>
      <c r="C20" s="31">
        <v>1</v>
      </c>
    </row>
    <row r="21" spans="1:3" x14ac:dyDescent="0.2">
      <c r="A21" s="14"/>
      <c r="B21" s="54" t="s">
        <v>107</v>
      </c>
      <c r="C21" s="55">
        <f>SUM(C9:C20)</f>
        <v>12</v>
      </c>
    </row>
    <row r="22" spans="1:3" x14ac:dyDescent="0.2">
      <c r="A22" s="14"/>
      <c r="B22" s="12"/>
      <c r="C22" s="19"/>
    </row>
    <row r="23" spans="1:3" x14ac:dyDescent="0.2">
      <c r="A23" s="15"/>
      <c r="B23" s="12"/>
      <c r="C23" s="19"/>
    </row>
    <row r="24" spans="1:3" x14ac:dyDescent="0.2">
      <c r="A24" s="15" t="s">
        <v>82</v>
      </c>
      <c r="B24" s="10" t="s">
        <v>69</v>
      </c>
      <c r="C24" s="30">
        <v>1</v>
      </c>
    </row>
    <row r="25" spans="1:3" x14ac:dyDescent="0.2">
      <c r="A25" s="15" t="s">
        <v>82</v>
      </c>
      <c r="B25" s="10" t="s">
        <v>81</v>
      </c>
      <c r="C25" s="30">
        <v>1</v>
      </c>
    </row>
    <row r="26" spans="1:3" x14ac:dyDescent="0.2">
      <c r="A26" s="15" t="s">
        <v>82</v>
      </c>
      <c r="B26" s="10" t="s">
        <v>79</v>
      </c>
      <c r="C26" s="30">
        <v>1</v>
      </c>
    </row>
    <row r="27" spans="1:3" x14ac:dyDescent="0.2">
      <c r="A27" s="15" t="s">
        <v>82</v>
      </c>
      <c r="B27" s="10" t="s">
        <v>63</v>
      </c>
      <c r="C27" s="30">
        <v>1</v>
      </c>
    </row>
    <row r="28" spans="1:3" x14ac:dyDescent="0.2">
      <c r="A28" s="15" t="s">
        <v>82</v>
      </c>
      <c r="B28" s="11" t="s">
        <v>64</v>
      </c>
      <c r="C28" s="30">
        <v>1</v>
      </c>
    </row>
    <row r="29" spans="1:3" x14ac:dyDescent="0.2">
      <c r="A29" s="15" t="s">
        <v>82</v>
      </c>
      <c r="B29" s="11" t="s">
        <v>68</v>
      </c>
      <c r="C29" s="30">
        <v>1</v>
      </c>
    </row>
    <row r="30" spans="1:3" x14ac:dyDescent="0.2">
      <c r="A30" s="15" t="s">
        <v>82</v>
      </c>
      <c r="B30" s="12" t="s">
        <v>72</v>
      </c>
      <c r="C30" s="31">
        <v>1</v>
      </c>
    </row>
    <row r="31" spans="1:3" x14ac:dyDescent="0.2">
      <c r="A31" s="15" t="s">
        <v>82</v>
      </c>
      <c r="B31" s="12" t="s">
        <v>73</v>
      </c>
      <c r="C31" s="31">
        <v>1</v>
      </c>
    </row>
    <row r="32" spans="1:3" x14ac:dyDescent="0.2">
      <c r="A32" s="15" t="s">
        <v>82</v>
      </c>
      <c r="B32" s="12" t="s">
        <v>100</v>
      </c>
      <c r="C32" s="31">
        <v>1</v>
      </c>
    </row>
    <row r="33" spans="1:3" x14ac:dyDescent="0.2">
      <c r="A33" s="15" t="s">
        <v>93</v>
      </c>
      <c r="B33" s="10" t="s">
        <v>98</v>
      </c>
      <c r="C33" s="31">
        <v>1</v>
      </c>
    </row>
    <row r="34" spans="1:3" x14ac:dyDescent="0.2">
      <c r="A34" s="15" t="s">
        <v>93</v>
      </c>
      <c r="B34" s="10" t="s">
        <v>79</v>
      </c>
      <c r="C34" s="31">
        <v>1</v>
      </c>
    </row>
    <row r="35" spans="1:3" x14ac:dyDescent="0.2">
      <c r="A35" s="15" t="s">
        <v>93</v>
      </c>
      <c r="B35" s="12" t="s">
        <v>99</v>
      </c>
      <c r="C35" s="31">
        <v>1</v>
      </c>
    </row>
    <row r="36" spans="1:3" x14ac:dyDescent="0.2">
      <c r="A36" s="15" t="s">
        <v>94</v>
      </c>
      <c r="B36" s="10" t="s">
        <v>98</v>
      </c>
      <c r="C36" s="31">
        <v>1</v>
      </c>
    </row>
    <row r="37" spans="1:3" x14ac:dyDescent="0.2">
      <c r="A37" s="15" t="s">
        <v>94</v>
      </c>
      <c r="B37" s="10" t="s">
        <v>79</v>
      </c>
      <c r="C37" s="31">
        <v>1</v>
      </c>
    </row>
    <row r="38" spans="1:3" x14ac:dyDescent="0.2">
      <c r="A38" s="15" t="s">
        <v>94</v>
      </c>
      <c r="B38" s="12" t="s">
        <v>99</v>
      </c>
      <c r="C38" s="31">
        <v>1</v>
      </c>
    </row>
    <row r="39" spans="1:3" x14ac:dyDescent="0.2">
      <c r="A39" s="56"/>
      <c r="B39" s="54" t="s">
        <v>105</v>
      </c>
      <c r="C39" s="55">
        <f>SUM(C24:C38)</f>
        <v>15</v>
      </c>
    </row>
    <row r="40" spans="1:3" ht="13.5" thickBot="1" x14ac:dyDescent="0.25">
      <c r="A40" s="57"/>
      <c r="B40" s="58"/>
      <c r="C40" s="59"/>
    </row>
  </sheetData>
  <phoneticPr fontId="13" type="noConversion"/>
  <printOptions horizontalCentered="1"/>
  <pageMargins left="0.74803149606299213" right="0.41" top="0.17" bottom="0.6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4:I29"/>
  <sheetViews>
    <sheetView topLeftCell="A4" zoomScaleNormal="100" workbookViewId="0">
      <selection activeCell="B28" sqref="B28"/>
    </sheetView>
  </sheetViews>
  <sheetFormatPr baseColWidth="10" defaultRowHeight="12.75" x14ac:dyDescent="0.2"/>
  <cols>
    <col min="1" max="1" width="16.5703125" customWidth="1"/>
    <col min="2" max="2" width="32.5703125" bestFit="1" customWidth="1"/>
    <col min="3" max="3" width="11.7109375" bestFit="1" customWidth="1"/>
    <col min="4" max="9" width="18.85546875" customWidth="1"/>
  </cols>
  <sheetData>
    <row r="4" spans="1:9" x14ac:dyDescent="0.2">
      <c r="I4" s="91" t="s">
        <v>117</v>
      </c>
    </row>
    <row r="6" spans="1:9" ht="18" x14ac:dyDescent="0.25">
      <c r="A6" s="4" t="s">
        <v>74</v>
      </c>
    </row>
    <row r="7" spans="1:9" ht="18" x14ac:dyDescent="0.25">
      <c r="A7" s="4" t="s">
        <v>111</v>
      </c>
      <c r="B7" s="4"/>
    </row>
    <row r="9" spans="1:9" ht="31.5" x14ac:dyDescent="0.2">
      <c r="A9" s="181" t="s">
        <v>102</v>
      </c>
      <c r="B9" s="181" t="s">
        <v>65</v>
      </c>
      <c r="C9" s="182" t="s">
        <v>123</v>
      </c>
      <c r="D9" s="150" t="s">
        <v>21</v>
      </c>
      <c r="E9" s="184" t="s">
        <v>24</v>
      </c>
      <c r="F9" s="150" t="s">
        <v>22</v>
      </c>
      <c r="G9" s="184" t="s">
        <v>25</v>
      </c>
      <c r="H9" s="150" t="s">
        <v>23</v>
      </c>
      <c r="I9" s="151" t="s">
        <v>124</v>
      </c>
    </row>
    <row r="10" spans="1:9" x14ac:dyDescent="0.2">
      <c r="A10" s="181"/>
      <c r="B10" s="181"/>
      <c r="C10" s="183"/>
      <c r="D10" s="77">
        <v>0.01</v>
      </c>
      <c r="E10" s="184"/>
      <c r="F10" s="77">
        <v>0.01</v>
      </c>
      <c r="G10" s="184"/>
      <c r="H10" s="77">
        <v>0.01</v>
      </c>
      <c r="I10" s="152"/>
    </row>
    <row r="11" spans="1:9" x14ac:dyDescent="0.2">
      <c r="A11" s="78" t="s">
        <v>108</v>
      </c>
      <c r="B11" s="78" t="s">
        <v>44</v>
      </c>
      <c r="C11" s="79">
        <f>+'RR HH'!F45</f>
        <v>35.31</v>
      </c>
      <c r="D11" s="79">
        <f>+D10*C11</f>
        <v>0.35310000000000002</v>
      </c>
      <c r="E11" s="79">
        <f>+D11+C11</f>
        <v>35.6631</v>
      </c>
      <c r="F11" s="79">
        <f>+F10*E11</f>
        <v>0.35663100000000003</v>
      </c>
      <c r="G11" s="79">
        <f>+F11+E11</f>
        <v>36.019731</v>
      </c>
      <c r="H11" s="79">
        <f>+H10*G11</f>
        <v>0.36019730999999999</v>
      </c>
      <c r="I11" s="80">
        <f>+H11+G11</f>
        <v>36.379928309999997</v>
      </c>
    </row>
    <row r="12" spans="1:9" x14ac:dyDescent="0.2">
      <c r="A12" s="78" t="s">
        <v>97</v>
      </c>
      <c r="B12" s="78" t="s">
        <v>44</v>
      </c>
      <c r="C12" s="79">
        <f>+'RR HH'!F61</f>
        <v>10.700000000000001</v>
      </c>
      <c r="D12" s="79">
        <f>+D10*C12</f>
        <v>0.10700000000000001</v>
      </c>
      <c r="E12" s="79">
        <f>+D12+C12</f>
        <v>10.807</v>
      </c>
      <c r="F12" s="79">
        <f>+F10*E12</f>
        <v>0.10807</v>
      </c>
      <c r="G12" s="79">
        <f>+F12+E12</f>
        <v>10.91507</v>
      </c>
      <c r="H12" s="79">
        <f>+H10*G12</f>
        <v>0.1091507</v>
      </c>
      <c r="I12" s="80">
        <f>+H12+G12</f>
        <v>11.024220700000001</v>
      </c>
    </row>
    <row r="15" spans="1:9" ht="31.5" x14ac:dyDescent="0.2">
      <c r="A15" s="185" t="s">
        <v>102</v>
      </c>
      <c r="B15" s="185" t="s">
        <v>65</v>
      </c>
      <c r="C15" s="182" t="s">
        <v>123</v>
      </c>
      <c r="D15" s="150" t="s">
        <v>21</v>
      </c>
      <c r="E15" s="182" t="s">
        <v>24</v>
      </c>
      <c r="F15" s="150" t="s">
        <v>22</v>
      </c>
      <c r="G15" s="182" t="s">
        <v>25</v>
      </c>
      <c r="H15" s="150" t="s">
        <v>23</v>
      </c>
      <c r="I15" s="151" t="s">
        <v>124</v>
      </c>
    </row>
    <row r="16" spans="1:9" x14ac:dyDescent="0.2">
      <c r="A16" s="186"/>
      <c r="B16" s="186"/>
      <c r="C16" s="183"/>
      <c r="D16" s="77">
        <v>0.01</v>
      </c>
      <c r="E16" s="183"/>
      <c r="F16" s="77">
        <v>0.01</v>
      </c>
      <c r="G16" s="183"/>
      <c r="H16" s="77">
        <v>0.01</v>
      </c>
      <c r="I16" s="152"/>
    </row>
    <row r="17" spans="1:9" ht="25.5" x14ac:dyDescent="0.2">
      <c r="A17" s="78" t="s">
        <v>108</v>
      </c>
      <c r="B17" s="81" t="s">
        <v>66</v>
      </c>
      <c r="C17" s="79">
        <f>+'INSTR-HERR-VEHICULOS'!M67</f>
        <v>23.387698412698413</v>
      </c>
      <c r="D17" s="79">
        <f>+$D$16*C17</f>
        <v>0.23387698412698413</v>
      </c>
      <c r="E17" s="79">
        <f>+D17+C17</f>
        <v>23.621575396825396</v>
      </c>
      <c r="F17" s="79">
        <f>+$F$16*E17</f>
        <v>0.23621575396825395</v>
      </c>
      <c r="G17" s="79">
        <f>+F17+E17</f>
        <v>23.857791150793648</v>
      </c>
      <c r="H17" s="79">
        <f>+$H$16*G17</f>
        <v>0.2385779115079365</v>
      </c>
      <c r="I17" s="80">
        <f>+H17+G17</f>
        <v>24.096369062301584</v>
      </c>
    </row>
    <row r="18" spans="1:9" ht="25.5" x14ac:dyDescent="0.2">
      <c r="A18" s="78" t="s">
        <v>97</v>
      </c>
      <c r="B18" s="81" t="s">
        <v>66</v>
      </c>
      <c r="C18" s="79">
        <f>+'INSTR-HERR-VEHICULOS'!N67</f>
        <v>8.3446428571428584</v>
      </c>
      <c r="D18" s="79">
        <f>+$D$16*C18</f>
        <v>8.3446428571428588E-2</v>
      </c>
      <c r="E18" s="79">
        <f>+D18+C18</f>
        <v>8.4280892857142877</v>
      </c>
      <c r="F18" s="79">
        <f>+$F$16*E18</f>
        <v>8.4280892857142881E-2</v>
      </c>
      <c r="G18" s="79">
        <f>+F18+E18</f>
        <v>8.5123701785714303</v>
      </c>
      <c r="H18" s="79">
        <f>+$H$16*G18</f>
        <v>8.5123701785714309E-2</v>
      </c>
      <c r="I18" s="80">
        <f>+H18+G18</f>
        <v>8.5974938803571455</v>
      </c>
    </row>
    <row r="19" spans="1:9" x14ac:dyDescent="0.2">
      <c r="B19" s="75"/>
      <c r="C19" s="22"/>
      <c r="D19" s="22"/>
      <c r="E19" s="22"/>
      <c r="F19" s="22"/>
      <c r="G19" s="22"/>
      <c r="H19" s="22"/>
      <c r="I19" s="76"/>
    </row>
    <row r="20" spans="1:9" x14ac:dyDescent="0.2">
      <c r="B20" s="75"/>
      <c r="C20" s="22"/>
      <c r="D20" s="22"/>
      <c r="E20" s="22"/>
      <c r="F20" s="22"/>
      <c r="G20" s="22"/>
      <c r="H20" s="22"/>
      <c r="I20" s="76"/>
    </row>
    <row r="21" spans="1:9" ht="31.5" x14ac:dyDescent="0.2">
      <c r="A21" s="185" t="s">
        <v>102</v>
      </c>
      <c r="B21" s="185" t="s">
        <v>65</v>
      </c>
      <c r="C21" s="182" t="s">
        <v>123</v>
      </c>
      <c r="D21" s="150" t="s">
        <v>21</v>
      </c>
      <c r="E21" s="182" t="s">
        <v>24</v>
      </c>
      <c r="F21" s="150" t="s">
        <v>22</v>
      </c>
      <c r="G21" s="182" t="s">
        <v>25</v>
      </c>
      <c r="H21" s="150" t="s">
        <v>23</v>
      </c>
      <c r="I21" s="151" t="s">
        <v>124</v>
      </c>
    </row>
    <row r="22" spans="1:9" x14ac:dyDescent="0.2">
      <c r="A22" s="186"/>
      <c r="B22" s="186"/>
      <c r="C22" s="183"/>
      <c r="D22" s="77">
        <v>0.01</v>
      </c>
      <c r="E22" s="183"/>
      <c r="F22" s="77">
        <v>0.01</v>
      </c>
      <c r="G22" s="183"/>
      <c r="H22" s="77">
        <v>0.01</v>
      </c>
      <c r="I22" s="152"/>
    </row>
    <row r="23" spans="1:9" x14ac:dyDescent="0.2">
      <c r="A23" s="78" t="s">
        <v>108</v>
      </c>
      <c r="B23" s="81" t="s">
        <v>71</v>
      </c>
      <c r="C23" s="79">
        <f>+LOGISTICA!C21</f>
        <v>12</v>
      </c>
      <c r="D23" s="79">
        <f>+$D$22*C23</f>
        <v>0.12</v>
      </c>
      <c r="E23" s="79">
        <f>+D23+C23</f>
        <v>12.12</v>
      </c>
      <c r="F23" s="79">
        <f>+$F$22*E23</f>
        <v>0.12119999999999999</v>
      </c>
      <c r="G23" s="79">
        <f>+F23+E23</f>
        <v>12.241199999999999</v>
      </c>
      <c r="H23" s="79">
        <f>+$H$22*G23</f>
        <v>0.12241199999999999</v>
      </c>
      <c r="I23" s="80">
        <f>+H23+G23</f>
        <v>12.363612</v>
      </c>
    </row>
    <row r="24" spans="1:9" x14ac:dyDescent="0.2">
      <c r="A24" s="78" t="s">
        <v>97</v>
      </c>
      <c r="B24" s="81" t="s">
        <v>71</v>
      </c>
      <c r="C24" s="79">
        <f>+LOGISTICA!C39</f>
        <v>15</v>
      </c>
      <c r="D24" s="79">
        <f>+$D$22*C24</f>
        <v>0.15</v>
      </c>
      <c r="E24" s="79">
        <f>+D24+C24</f>
        <v>15.15</v>
      </c>
      <c r="F24" s="79">
        <f>+$F$22*E24</f>
        <v>0.1515</v>
      </c>
      <c r="G24" s="79">
        <f>+F24+E24</f>
        <v>15.301500000000001</v>
      </c>
      <c r="H24" s="79">
        <f>+$H$22*G24</f>
        <v>0.15301500000000001</v>
      </c>
      <c r="I24" s="80">
        <f>+H24+G24</f>
        <v>15.454515000000001</v>
      </c>
    </row>
    <row r="27" spans="1:9" x14ac:dyDescent="0.2">
      <c r="D27" s="20"/>
      <c r="E27" s="23"/>
      <c r="F27" s="20"/>
      <c r="G27" s="23"/>
      <c r="H27" s="20"/>
    </row>
    <row r="28" spans="1:9" x14ac:dyDescent="0.2">
      <c r="D28" s="21"/>
      <c r="E28" s="23"/>
      <c r="F28" s="21"/>
      <c r="G28" s="23"/>
      <c r="H28" s="21"/>
    </row>
    <row r="29" spans="1:9" x14ac:dyDescent="0.2">
      <c r="D29" s="22"/>
      <c r="E29" s="22"/>
      <c r="F29" s="22"/>
      <c r="G29" s="22"/>
      <c r="H29" s="22"/>
    </row>
  </sheetData>
  <mergeCells count="15">
    <mergeCell ref="A21:A22"/>
    <mergeCell ref="G21:G22"/>
    <mergeCell ref="B15:B16"/>
    <mergeCell ref="C15:C16"/>
    <mergeCell ref="E15:E16"/>
    <mergeCell ref="G15:G16"/>
    <mergeCell ref="B21:B22"/>
    <mergeCell ref="C21:C22"/>
    <mergeCell ref="E21:E22"/>
    <mergeCell ref="A15:A16"/>
    <mergeCell ref="A9:A10"/>
    <mergeCell ref="C9:C10"/>
    <mergeCell ref="E9:E10"/>
    <mergeCell ref="G9:G10"/>
    <mergeCell ref="B9:B10"/>
  </mergeCells>
  <phoneticPr fontId="13" type="noConversion"/>
  <pageMargins left="0.74803149606299213" right="0.74803149606299213" top="0.47" bottom="0.36" header="0" footer="0"/>
  <pageSetup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3:E12"/>
  <sheetViews>
    <sheetView tabSelected="1" zoomScaleNormal="100" workbookViewId="0">
      <selection activeCell="B13" sqref="B13"/>
    </sheetView>
  </sheetViews>
  <sheetFormatPr baseColWidth="10" defaultRowHeight="12.75" x14ac:dyDescent="0.2"/>
  <cols>
    <col min="1" max="1" width="16.42578125" bestFit="1" customWidth="1"/>
    <col min="2" max="2" width="45.5703125" customWidth="1"/>
    <col min="3" max="3" width="25.140625" customWidth="1"/>
    <col min="5" max="5" width="23.28515625" customWidth="1"/>
  </cols>
  <sheetData>
    <row r="3" spans="1:5" x14ac:dyDescent="0.2">
      <c r="C3" s="91" t="s">
        <v>117</v>
      </c>
    </row>
    <row r="4" spans="1:5" x14ac:dyDescent="0.2">
      <c r="C4" s="91"/>
    </row>
    <row r="6" spans="1:5" x14ac:dyDescent="0.2">
      <c r="A6" s="188" t="s">
        <v>102</v>
      </c>
      <c r="B6" s="188" t="s">
        <v>65</v>
      </c>
      <c r="C6" s="187" t="s">
        <v>125</v>
      </c>
    </row>
    <row r="7" spans="1:5" x14ac:dyDescent="0.2">
      <c r="A7" s="188"/>
      <c r="B7" s="188"/>
      <c r="C7" s="187"/>
    </row>
    <row r="8" spans="1:5" ht="15.75" x14ac:dyDescent="0.25">
      <c r="A8" s="83" t="s">
        <v>108</v>
      </c>
      <c r="B8" s="153" t="s">
        <v>75</v>
      </c>
      <c r="C8" s="162">
        <f>+'ADM Y UTILIDADES'!I11+'ADM Y UTILIDADES'!I17+'ADM Y UTILIDADES'!I23</f>
        <v>72.839909372301577</v>
      </c>
    </row>
    <row r="9" spans="1:5" ht="15.75" x14ac:dyDescent="0.25">
      <c r="A9" s="83" t="s">
        <v>97</v>
      </c>
      <c r="B9" s="153" t="s">
        <v>75</v>
      </c>
      <c r="C9" s="162">
        <f>+'ADM Y UTILIDADES'!I12+'ADM Y UTILIDADES'!I18+'ADM Y UTILIDADES'!I24</f>
        <v>35.07622958035715</v>
      </c>
    </row>
    <row r="10" spans="1:5" ht="18" x14ac:dyDescent="0.25">
      <c r="A10" s="189" t="s">
        <v>110</v>
      </c>
      <c r="B10" s="190"/>
      <c r="C10" s="82">
        <f>SUM(C8:C9)</f>
        <v>107.91613895265873</v>
      </c>
    </row>
    <row r="12" spans="1:5" x14ac:dyDescent="0.2">
      <c r="E12" s="100"/>
    </row>
  </sheetData>
  <mergeCells count="4">
    <mergeCell ref="C6:C7"/>
    <mergeCell ref="A6:A7"/>
    <mergeCell ref="A10:B10"/>
    <mergeCell ref="B6:B7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RR HH</vt:lpstr>
      <vt:lpstr>INSTR-HERR-VEHICULOS</vt:lpstr>
      <vt:lpstr>LOGISTICA</vt:lpstr>
      <vt:lpstr>ADM Y UTILIDADES</vt:lpstr>
      <vt:lpstr>RESUMEN REGION 2</vt:lpstr>
      <vt:lpstr>'ADM Y UTILIDADES'!Área_de_impresión</vt:lpstr>
      <vt:lpstr>'INSTR-HERR-VEHICULOS'!Área_de_impresión</vt:lpstr>
      <vt:lpstr>LOGISTICA!Área_de_impresión</vt:lpstr>
      <vt:lpstr>'RESUMEN REGION 2'!Área_de_impresión</vt:lpstr>
      <vt:lpstr>'RR HH'!Área_de_impresión</vt:lpstr>
      <vt:lpstr>'RR HH'!Títulos_a_imprimir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Jaime Carbajal</cp:lastModifiedBy>
  <cp:lastPrinted>2013-04-03T16:12:44Z</cp:lastPrinted>
  <dcterms:created xsi:type="dcterms:W3CDTF">2006-10-21T16:32:25Z</dcterms:created>
  <dcterms:modified xsi:type="dcterms:W3CDTF">2016-08-16T21:41:20Z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